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90" yWindow="390" windowWidth="15375" windowHeight="7875" activeTab="3"/>
  </bookViews>
  <sheets>
    <sheet name="ТЭ МЖД" sheetId="17" r:id="rId1"/>
    <sheet name="ТЭ паркинг" sheetId="16" r:id="rId2"/>
    <sheet name="ЭЭ паркинг" sheetId="20" r:id="rId3"/>
    <sheet name="СПРАВКА" sheetId="13" r:id="rId4"/>
    <sheet name="ТКО" sheetId="3" r:id="rId5"/>
  </sheets>
  <definedNames>
    <definedName name="_xlnm._FilterDatabase" localSheetId="0" hidden="1">'ТЭ МЖД'!$F$1:$F$548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7" i="17" l="1"/>
  <c r="G5" i="20" l="1"/>
  <c r="G4" i="20"/>
  <c r="G6" i="20" l="1"/>
  <c r="G8" i="20" s="1"/>
  <c r="N498" i="17"/>
  <c r="N495" i="17"/>
  <c r="N449" i="17"/>
  <c r="N441" i="17"/>
  <c r="N429" i="17"/>
  <c r="N467" i="17" l="1"/>
  <c r="N482" i="17"/>
  <c r="N422" i="17"/>
  <c r="N410" i="17"/>
  <c r="N387" i="17"/>
  <c r="N371" i="17"/>
  <c r="N368" i="17"/>
  <c r="N349" i="17"/>
  <c r="N345" i="17"/>
  <c r="N312" i="17"/>
  <c r="N278" i="17"/>
  <c r="N297" i="17"/>
  <c r="N223" i="17"/>
  <c r="N196" i="17"/>
  <c r="N195" i="17"/>
  <c r="N150" i="17"/>
  <c r="N134" i="17"/>
  <c r="N125" i="17"/>
  <c r="N84" i="17"/>
  <c r="N54" i="17"/>
  <c r="J511" i="17" l="1"/>
  <c r="J510" i="17"/>
  <c r="J503" i="17"/>
  <c r="J504" i="17"/>
  <c r="J507" i="17"/>
  <c r="J502" i="17"/>
  <c r="J491" i="17"/>
  <c r="J492" i="17"/>
  <c r="J493" i="17"/>
  <c r="J490" i="17"/>
  <c r="J484" i="17"/>
  <c r="J481" i="17"/>
  <c r="J480" i="17"/>
  <c r="J478" i="17"/>
  <c r="J475" i="17"/>
  <c r="J462" i="17"/>
  <c r="J463" i="17"/>
  <c r="J464" i="17"/>
  <c r="J465" i="17"/>
  <c r="J461" i="17"/>
  <c r="J447" i="17"/>
  <c r="J445" i="17"/>
  <c r="J443" i="17"/>
  <c r="J434" i="17"/>
  <c r="J436" i="17"/>
  <c r="J437" i="17"/>
  <c r="J438" i="17"/>
  <c r="J433" i="17"/>
  <c r="J427" i="17"/>
  <c r="J426" i="17"/>
  <c r="J423" i="17"/>
  <c r="J418" i="17"/>
  <c r="J417" i="17"/>
  <c r="J413" i="17"/>
  <c r="J414" i="17"/>
  <c r="J415" i="17"/>
  <c r="J411" i="17"/>
  <c r="J405" i="17"/>
  <c r="J406" i="17"/>
  <c r="J407" i="17"/>
  <c r="J408" i="17"/>
  <c r="J409" i="17"/>
  <c r="J403" i="17"/>
  <c r="J401" i="17"/>
  <c r="J399" i="17"/>
  <c r="J396" i="17"/>
  <c r="J393" i="17"/>
  <c r="J390" i="17"/>
  <c r="J388" i="17"/>
  <c r="J379" i="17"/>
  <c r="J380" i="17"/>
  <c r="J378" i="17"/>
  <c r="J374" i="17"/>
  <c r="J371" i="17"/>
  <c r="J359" i="17"/>
  <c r="J360" i="17"/>
  <c r="J358" i="17"/>
  <c r="J353" i="17"/>
  <c r="J346" i="17"/>
  <c r="J325" i="17"/>
  <c r="J326" i="17"/>
  <c r="J327" i="17"/>
  <c r="J328" i="17"/>
  <c r="J329" i="17"/>
  <c r="J330" i="17"/>
  <c r="J331" i="17"/>
  <c r="J332" i="17"/>
  <c r="J324" i="17"/>
  <c r="J321" i="17"/>
  <c r="J322" i="17"/>
  <c r="J319" i="17"/>
  <c r="J314" i="17"/>
  <c r="J316" i="17"/>
  <c r="J313" i="17"/>
  <c r="J306" i="17"/>
  <c r="J307" i="17"/>
  <c r="J309" i="17"/>
  <c r="J305" i="17"/>
  <c r="J303" i="17"/>
  <c r="J301" i="17"/>
  <c r="J296" i="17"/>
  <c r="J295" i="17"/>
  <c r="J292" i="17"/>
  <c r="J283" i="17"/>
  <c r="J284" i="17"/>
  <c r="J285" i="17"/>
  <c r="J286" i="17"/>
  <c r="J287" i="17"/>
  <c r="J289" i="17"/>
  <c r="J290" i="17"/>
  <c r="J282" i="17"/>
  <c r="J277" i="17"/>
  <c r="J276" i="17"/>
  <c r="J274" i="17"/>
  <c r="J273" i="17"/>
  <c r="J270" i="17"/>
  <c r="J265" i="17"/>
  <c r="J263" i="17"/>
  <c r="J262" i="17"/>
  <c r="J259" i="17"/>
  <c r="J250" i="17"/>
  <c r="J251" i="17"/>
  <c r="J252" i="17"/>
  <c r="J253" i="17"/>
  <c r="J254" i="17"/>
  <c r="J256" i="17"/>
  <c r="J257" i="17"/>
  <c r="J249" i="17"/>
  <c r="J247" i="17"/>
  <c r="J236" i="17"/>
  <c r="J237" i="17"/>
  <c r="J238" i="17"/>
  <c r="J239" i="17"/>
  <c r="J240" i="17"/>
  <c r="J241" i="17"/>
  <c r="J242" i="17"/>
  <c r="J244" i="17"/>
  <c r="J245" i="17"/>
  <c r="J235" i="17"/>
  <c r="J230" i="17"/>
  <c r="J227" i="17"/>
  <c r="J226" i="17"/>
  <c r="J224" i="17"/>
  <c r="J222" i="17"/>
  <c r="J221" i="17"/>
  <c r="J218" i="17"/>
  <c r="J216" i="17"/>
  <c r="J213" i="17"/>
  <c r="J214" i="17"/>
  <c r="J212" i="17"/>
  <c r="J207" i="17"/>
  <c r="J204" i="17"/>
  <c r="J200" i="17"/>
  <c r="J199" i="17"/>
  <c r="J195" i="17"/>
  <c r="J194" i="17"/>
  <c r="J192" i="17"/>
  <c r="J190" i="17"/>
  <c r="J189" i="17"/>
  <c r="J187" i="17"/>
  <c r="J185" i="17"/>
  <c r="J183" i="17"/>
  <c r="J180" i="17"/>
  <c r="J181" i="17"/>
  <c r="J179" i="17"/>
  <c r="J172" i="17"/>
  <c r="J173" i="17"/>
  <c r="J174" i="17"/>
  <c r="J175" i="17"/>
  <c r="J176" i="17"/>
  <c r="J177" i="17"/>
  <c r="J171" i="17"/>
  <c r="J168" i="17"/>
  <c r="J162" i="17"/>
  <c r="J163" i="17"/>
  <c r="J164" i="17"/>
  <c r="J161" i="17"/>
  <c r="J159" i="17"/>
  <c r="J158" i="17"/>
  <c r="J155" i="17"/>
  <c r="J152" i="17"/>
  <c r="J153" i="17"/>
  <c r="J151" i="17"/>
  <c r="J147" i="17"/>
  <c r="J148" i="17"/>
  <c r="J149" i="17"/>
  <c r="J146" i="17"/>
  <c r="J143" i="17"/>
  <c r="J144" i="17"/>
  <c r="J142" i="17"/>
  <c r="J137" i="17"/>
  <c r="J138" i="17"/>
  <c r="J139" i="17"/>
  <c r="J136" i="17"/>
  <c r="J132" i="17"/>
  <c r="J133" i="17"/>
  <c r="J131" i="17"/>
  <c r="J127" i="17"/>
  <c r="J128" i="17"/>
  <c r="J126" i="17"/>
  <c r="J122" i="17"/>
  <c r="J123" i="17"/>
  <c r="J121" i="17"/>
  <c r="J117" i="17"/>
  <c r="J118" i="17"/>
  <c r="J119" i="17"/>
  <c r="J116" i="17"/>
  <c r="J113" i="17"/>
  <c r="J114" i="17"/>
  <c r="J112" i="17"/>
  <c r="J110" i="17"/>
  <c r="J109" i="17"/>
  <c r="J105" i="17"/>
  <c r="J106" i="17"/>
  <c r="J107" i="17"/>
  <c r="J104" i="17"/>
  <c r="J100" i="17"/>
  <c r="J101" i="17"/>
  <c r="J99" i="17"/>
  <c r="J97" i="17"/>
  <c r="J94" i="17"/>
  <c r="J88" i="17"/>
  <c r="J87" i="17"/>
  <c r="J82" i="17"/>
  <c r="J83" i="17"/>
  <c r="J81" i="17"/>
  <c r="J79" i="17"/>
  <c r="J78" i="17"/>
  <c r="J75" i="17"/>
  <c r="J76" i="17"/>
  <c r="J74" i="17"/>
  <c r="J69" i="17"/>
  <c r="J70" i="17"/>
  <c r="J68" i="17"/>
  <c r="J63" i="17"/>
  <c r="J60" i="17"/>
  <c r="J58" i="17"/>
  <c r="J57" i="17"/>
  <c r="J55" i="17"/>
  <c r="J51" i="17"/>
  <c r="J52" i="17"/>
  <c r="J53" i="17"/>
  <c r="J50" i="17"/>
  <c r="J48" i="17"/>
  <c r="J40" i="17"/>
  <c r="J41" i="17"/>
  <c r="J42" i="17"/>
  <c r="J43" i="17"/>
  <c r="J44" i="17"/>
  <c r="J45" i="17"/>
  <c r="J46" i="17"/>
  <c r="J39" i="17"/>
  <c r="J35" i="17"/>
  <c r="J36" i="17"/>
  <c r="J37" i="17"/>
  <c r="J34" i="17"/>
  <c r="J28" i="17"/>
  <c r="J29" i="17"/>
  <c r="J30" i="17"/>
  <c r="J31" i="17"/>
  <c r="J32" i="17"/>
  <c r="J2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7" i="17"/>
  <c r="I195" i="17" l="1"/>
  <c r="I516" i="17" l="1"/>
  <c r="J383" i="17" l="1"/>
  <c r="J516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6" i="16"/>
  <c r="C206" i="16"/>
  <c r="E206" i="16" l="1"/>
  <c r="H7" i="17" l="1"/>
  <c r="H516" i="17" l="1"/>
  <c r="H518" i="17" l="1"/>
  <c r="F529" i="17"/>
  <c r="E213" i="16" l="1"/>
  <c r="K516" i="17"/>
  <c r="AG8" i="13" l="1"/>
  <c r="L47" i="17" l="1"/>
  <c r="F527" i="17" l="1"/>
  <c r="F523" i="17" l="1"/>
  <c r="E521" i="17"/>
  <c r="F521" i="17" s="1"/>
  <c r="F528" i="17" l="1"/>
  <c r="E210" i="16"/>
  <c r="F545" i="17" l="1"/>
  <c r="F530" i="17"/>
  <c r="F531" i="17" s="1"/>
  <c r="E212" i="16"/>
  <c r="E214" i="16" s="1"/>
  <c r="E216" i="16" s="1"/>
  <c r="F532" i="17" l="1"/>
  <c r="F542" i="17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H5" i="3" l="1"/>
  <c r="H6" i="3" s="1"/>
  <c r="I5" i="3" l="1"/>
  <c r="I6" i="3" s="1"/>
  <c r="AS8" i="13" l="1"/>
  <c r="AM8" i="13" l="1"/>
</calcChain>
</file>

<file path=xl/sharedStrings.xml><?xml version="1.0" encoding="utf-8"?>
<sst xmlns="http://schemas.openxmlformats.org/spreadsheetml/2006/main" count="1128" uniqueCount="611">
  <si>
    <t>ИТОГО:</t>
  </si>
  <si>
    <t>Дата поверки</t>
  </si>
  <si>
    <t>Email: sorokasa555@yandex.ru</t>
  </si>
  <si>
    <t>8(916)334-1977</t>
  </si>
  <si>
    <t xml:space="preserve">Тел. 8(498)683-1483;  </t>
  </si>
  <si>
    <t>100/5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</si>
  <si>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</si>
  <si>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</si>
  <si>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</si>
  <si>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</si>
  <si>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</si>
  <si>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</si>
  <si>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</si>
  <si>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</si>
  <si>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</si>
  <si>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</si>
  <si>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</si>
  <si>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</si>
  <si>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</si>
  <si>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</si>
  <si>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</si>
  <si>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</si>
  <si>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</si>
  <si>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</si>
  <si>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</si>
  <si>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</si>
  <si>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</si>
  <si>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</si>
  <si>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</si>
  <si>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</si>
  <si>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</si>
  <si>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</si>
  <si>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</si>
  <si>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</si>
  <si>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</si>
  <si>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</si>
  <si>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</si>
  <si>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</si>
  <si>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</si>
  <si>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</si>
  <si>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</si>
  <si>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</si>
  <si>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</si>
  <si>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39792032</t>
  </si>
  <si>
    <t>75/5</t>
  </si>
  <si>
    <t>39807174</t>
  </si>
  <si>
    <t>Инженер Сорока С.А.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</si>
  <si>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</si>
  <si>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</si>
  <si>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</si>
  <si>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</si>
  <si>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</si>
  <si>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</si>
  <si>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</si>
  <si>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Расход ТЭ (расчет),       Гкал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</si>
  <si>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</si>
  <si>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</si>
  <si>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</si>
  <si>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</si>
  <si>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ДЭБП-000444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</si>
  <si>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</si>
  <si>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</si>
  <si>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</si>
  <si>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</si>
  <si>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</si>
  <si>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</si>
  <si>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</si>
  <si>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</si>
  <si>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</si>
  <si>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</si>
  <si>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</si>
  <si>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</si>
  <si>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</si>
  <si>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</si>
  <si>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</si>
  <si>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</si>
  <si>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</si>
  <si>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</si>
  <si>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</si>
  <si>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</si>
  <si>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</si>
  <si>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</si>
  <si>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</si>
  <si>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</si>
  <si>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</si>
  <si>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</si>
  <si>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</si>
  <si>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</si>
  <si>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</si>
  <si>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</si>
  <si>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</si>
  <si>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</si>
  <si>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</si>
  <si>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</si>
  <si>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</si>
  <si>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</si>
  <si>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</si>
  <si>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</si>
  <si>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</si>
  <si>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</si>
  <si>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</si>
  <si>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</si>
  <si>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</si>
  <si>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</si>
  <si>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</si>
  <si>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</si>
  <si>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</si>
  <si>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</si>
  <si>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</si>
  <si>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</si>
  <si>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</si>
  <si>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</si>
  <si>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</si>
  <si>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</si>
  <si>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</si>
  <si>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</si>
  <si>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</si>
  <si>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</si>
  <si>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</si>
  <si>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</si>
  <si>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</si>
  <si>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</si>
  <si>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</si>
  <si>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</si>
  <si>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</si>
  <si>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</si>
  <si>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</si>
  <si>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</si>
  <si>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</si>
  <si>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</si>
  <si>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</si>
  <si>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</si>
  <si>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</si>
  <si>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</si>
  <si>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</si>
  <si>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</si>
  <si>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</si>
  <si>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</si>
  <si>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</si>
  <si>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</si>
  <si>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</si>
  <si>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</si>
  <si>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</si>
  <si>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</si>
  <si>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</si>
  <si>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</si>
  <si>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</si>
  <si>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</si>
  <si>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</si>
  <si>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</si>
  <si>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</si>
  <si>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</si>
  <si>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</si>
  <si>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</si>
  <si>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</si>
  <si>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</si>
  <si>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</si>
  <si>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</si>
  <si>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</si>
  <si>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</si>
  <si>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</si>
  <si>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</si>
  <si>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</si>
  <si>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</si>
  <si>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</si>
  <si>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</si>
  <si>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</si>
  <si>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</si>
  <si>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</si>
  <si>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</si>
  <si>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</si>
  <si>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</si>
  <si>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</si>
  <si>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</si>
  <si>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</si>
  <si>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</si>
  <si>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</si>
  <si>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</si>
  <si>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</si>
  <si>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</si>
  <si>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</si>
  <si>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</si>
  <si>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</si>
  <si>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</si>
  <si>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</si>
  <si>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</si>
  <si>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</si>
  <si>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</si>
  <si>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</si>
  <si>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</si>
  <si>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</si>
  <si>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</si>
  <si>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</si>
  <si>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</si>
  <si>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</si>
  <si>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</si>
  <si>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</si>
  <si>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</si>
  <si>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</si>
  <si>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</si>
  <si>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</si>
  <si>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</si>
  <si>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</si>
  <si>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</si>
  <si>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</si>
  <si>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</si>
  <si>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</si>
  <si>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</si>
  <si>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</si>
  <si>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</si>
  <si>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</si>
  <si>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</si>
  <si>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</si>
  <si>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</si>
  <si>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</si>
  <si>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</si>
  <si>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</si>
  <si>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</si>
  <si>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</si>
  <si>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</si>
  <si>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</si>
  <si>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</si>
  <si>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</si>
  <si>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</si>
  <si>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</si>
  <si>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</si>
  <si>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</si>
  <si>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</si>
  <si>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</si>
  <si>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</si>
  <si>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</si>
  <si>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</si>
  <si>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</si>
  <si>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</si>
  <si>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</si>
  <si>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</si>
  <si>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</si>
  <si>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</si>
  <si>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</si>
  <si>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</si>
  <si>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</si>
  <si>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</si>
  <si>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</si>
  <si>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</si>
  <si>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</si>
  <si>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</si>
  <si>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</si>
  <si>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</si>
  <si>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</si>
  <si>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</si>
  <si>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</si>
  <si>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</si>
  <si>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</si>
  <si>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</si>
  <si>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</si>
  <si>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</si>
  <si>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</si>
  <si>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</si>
  <si>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</si>
  <si>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</si>
  <si>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</si>
  <si>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</si>
  <si>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</si>
  <si>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</si>
  <si>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</si>
  <si>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</si>
  <si>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</si>
  <si>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</si>
  <si>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</si>
  <si>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</si>
  <si>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</si>
  <si>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</si>
  <si>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</si>
  <si>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</si>
  <si>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</si>
  <si>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</si>
  <si>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</si>
  <si>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</si>
  <si>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</si>
  <si>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</si>
  <si>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</si>
  <si>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</si>
  <si>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</si>
  <si>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</si>
  <si>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</si>
  <si>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</si>
  <si>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</si>
  <si>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</si>
  <si>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</si>
  <si>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</si>
  <si>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</si>
  <si>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</si>
  <si>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</si>
  <si>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</si>
  <si>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</si>
  <si>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</si>
  <si>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</si>
  <si>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</si>
  <si>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</si>
  <si>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</si>
  <si>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</si>
  <si>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</si>
  <si>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</si>
  <si>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</si>
  <si>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</si>
  <si>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</si>
  <si>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</si>
  <si>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</si>
  <si>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</si>
  <si>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</si>
  <si>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</si>
  <si>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</si>
  <si>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</si>
  <si>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</si>
  <si>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</si>
  <si>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</si>
  <si>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</si>
  <si>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</si>
  <si>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</si>
  <si>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</si>
  <si>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</si>
  <si>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</si>
  <si>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</si>
  <si>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</si>
  <si>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</si>
  <si>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</si>
  <si>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</si>
  <si>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</si>
  <si>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</si>
  <si>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</si>
  <si>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</si>
  <si>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</si>
  <si>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</si>
  <si>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</si>
  <si>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</si>
  <si>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</si>
  <si>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</si>
  <si>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</si>
  <si>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</si>
  <si>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</si>
  <si>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</si>
  <si>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</si>
  <si>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</si>
  <si>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</si>
  <si>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</si>
  <si>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</si>
  <si>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</si>
  <si>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</si>
  <si>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</si>
  <si>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</si>
  <si>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</si>
  <si>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</si>
  <si>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</si>
  <si>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</si>
  <si>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</si>
  <si>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</si>
  <si>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</si>
  <si>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</si>
  <si>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</si>
  <si>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</si>
  <si>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</si>
  <si>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</si>
  <si>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</si>
  <si>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</si>
  <si>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</si>
  <si>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</si>
  <si>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</si>
  <si>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</si>
  <si>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</si>
  <si>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</si>
  <si>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</si>
  <si>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</si>
  <si>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</si>
  <si>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</si>
  <si>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</si>
  <si>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</si>
  <si>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</si>
  <si>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</si>
  <si>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</si>
  <si>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</si>
  <si>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</si>
  <si>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</si>
  <si>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</si>
  <si>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</si>
  <si>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</si>
  <si>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</si>
  <si>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</si>
  <si>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</si>
  <si>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</si>
  <si>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</si>
  <si>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</si>
  <si>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</si>
  <si>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</si>
  <si>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</si>
  <si>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</si>
  <si>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</si>
  <si>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</si>
  <si>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</si>
  <si>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</si>
  <si>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</si>
  <si>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</si>
  <si>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</si>
  <si>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</si>
  <si>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</si>
  <si>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</si>
  <si>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</si>
  <si>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</si>
  <si>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</si>
  <si>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</si>
  <si>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</si>
  <si>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</si>
  <si>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</si>
  <si>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</si>
  <si>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</si>
  <si>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</si>
  <si>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</si>
  <si>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</si>
  <si>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</si>
  <si>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</si>
  <si>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</si>
  <si>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</si>
  <si>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</si>
  <si>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</si>
  <si>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</si>
  <si>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</si>
  <si>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</si>
  <si>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</si>
  <si>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</si>
  <si>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</si>
  <si>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</si>
  <si>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</si>
  <si>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</si>
  <si>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</si>
  <si>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</si>
  <si>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</si>
  <si>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</si>
  <si>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</si>
  <si>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</si>
  <si>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</si>
  <si>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</si>
  <si>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</si>
  <si>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</si>
  <si>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</si>
  <si>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</si>
  <si>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</si>
  <si>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</si>
  <si>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</si>
  <si>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</si>
  <si>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</si>
  <si>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</si>
  <si>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</si>
  <si>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</si>
  <si>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</si>
  <si>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</si>
  <si>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</si>
  <si>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</si>
  <si>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</si>
  <si>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</si>
  <si>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</si>
  <si>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</si>
  <si>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</si>
  <si>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</si>
  <si>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</si>
  <si>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</si>
  <si>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</si>
  <si>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</si>
  <si>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</si>
  <si>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</si>
  <si>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</si>
  <si>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</si>
  <si>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</si>
  <si>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</si>
  <si>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</si>
  <si>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</si>
  <si>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</si>
  <si>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</si>
  <si>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</si>
  <si>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</si>
  <si>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</si>
  <si>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</si>
  <si>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</si>
  <si>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</si>
  <si>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</si>
  <si>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</si>
  <si>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</si>
  <si>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</si>
  <si>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</si>
  <si>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</si>
  <si>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</si>
  <si>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</si>
  <si>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</si>
  <si>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</si>
  <si>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</si>
  <si>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</si>
  <si>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</si>
  <si>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</si>
  <si>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</si>
  <si>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</si>
  <si>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</si>
  <si>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</si>
  <si>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</si>
  <si>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</si>
  <si>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</si>
  <si>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</si>
  <si>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</si>
  <si>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</si>
  <si>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</si>
  <si>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</si>
  <si>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</si>
  <si>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</si>
  <si>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</si>
  <si>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</si>
  <si>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</si>
  <si>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</si>
  <si>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</si>
  <si>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</si>
  <si>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</si>
  <si>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</si>
  <si>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</si>
  <si>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</si>
  <si>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</si>
  <si>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</si>
  <si>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</si>
  <si>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</si>
  <si>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</si>
  <si>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</si>
  <si>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</si>
  <si>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</si>
  <si>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</si>
  <si>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</si>
  <si>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</si>
  <si>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</si>
  <si>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</si>
  <si>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</si>
  <si>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</si>
  <si>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</si>
  <si>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</si>
  <si>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</si>
  <si>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</si>
  <si>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</si>
  <si>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</si>
  <si>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</si>
  <si>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</si>
  <si>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</si>
  <si>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</si>
  <si>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</si>
  <si>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</si>
  <si>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</si>
  <si>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</si>
  <si>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</si>
  <si>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</si>
  <si>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</si>
  <si>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</si>
  <si>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</si>
  <si>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</si>
  <si>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</si>
  <si>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</si>
  <si>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</si>
  <si>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</si>
  <si>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</si>
  <si>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</si>
  <si>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</si>
  <si>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</si>
  <si>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</si>
  <si>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</si>
  <si>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</si>
  <si>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</si>
  <si>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</si>
  <si>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</si>
  <si>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</si>
  <si>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09.04.2026</t>
  </si>
  <si>
    <t>Расход ТЭ (расчет),             Гкал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</si>
  <si>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</si>
  <si>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</si>
  <si>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</si>
  <si>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</si>
  <si>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</si>
  <si>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Расход ТЭ скорректированный (расчет) Vкр,             Гкал</t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</si>
  <si>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</si>
  <si>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</si>
  <si>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</si>
  <si>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</si>
  <si>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</si>
  <si>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</si>
  <si>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</si>
  <si>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ИТОГО ИПУ:</t>
  </si>
  <si>
    <t>Гкал/м2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</si>
  <si>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</si>
  <si>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</si>
  <si>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</si>
  <si>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</si>
  <si>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</si>
  <si>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</si>
  <si>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</si>
  <si>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</si>
  <si>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</si>
  <si>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</si>
  <si>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ОТЧЕТ за ЯНВАРЬ 2020 г.</t>
  </si>
  <si>
    <t>От 31.01.2021</t>
  </si>
  <si>
    <t>Перерасчет</t>
  </si>
  <si>
    <t>Среднее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</si>
  <si>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Ак. Грушина-10, ЯНВАРЬ 2021г.</t>
    </r>
  </si>
  <si>
    <t>Подогрев воды для ГВС</t>
  </si>
  <si>
    <t>ОТЧЕТ ПО ВЫВОЗУ ТКО ЗА январь 2021 г.</t>
  </si>
  <si>
    <t>прошлый период по счетчику</t>
  </si>
  <si>
    <t>освещение паркинг</t>
  </si>
  <si>
    <t>Расходы электрической энергии по помещению паркинга</t>
  </si>
  <si>
    <t>Площадь всех помещений паркинга</t>
  </si>
  <si>
    <t>Расход на один кв.м., кВт/ч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</si>
  <si>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</si>
  <si>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ТЭ,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</si>
</sst>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2" formatCode="_(* #,##0_);_(* \(#,##0\);_(* &quot;-&quot;??_);_(@_)"/>
    <numFmt numFmtId="175" formatCode="0.0000"/>
    <numFmt numFmtId="176" formatCode="#,##0.000000_ ;\-#,##0.000000\ "/>
    <numFmt numFmtId="177" formatCode="#,##0.0000_ ;\-#,##0.0000\ "/>
    <numFmt numFmtId="178" formatCode="0.000"/>
    <numFmt numFmtId="179" formatCode="_-* #,##0.00\ _₽_-;\-* #,##0.00\ _₽_-;_-* &quot;-&quot;???\ _₽_-;_-@_-"/>
    <numFmt numFmtId="183" formatCode="#,##0.000_ ;\-#,##0.0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Fill="1"/>
    <xf numFmtId="172" fontId="13" fillId="0" borderId="0" xfId="0" applyNumberFormat="1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5" fontId="18" fillId="0" borderId="0" xfId="0" applyNumberFormat="1" applyFont="1"/>
    <xf numFmtId="0" fontId="20" fillId="0" borderId="1" xfId="0" applyFont="1" applyBorder="1"/>
    <xf numFmtId="0" fontId="20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21" fillId="0" borderId="1" xfId="3" applyNumberFormat="1" applyFont="1" applyBorder="1" applyAlignment="1">
      <alignment horizontal="center" vertical="center"/>
    </xf>
    <xf numFmtId="164" fontId="23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9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70" fontId="6" fillId="0" borderId="1" xfId="0" applyNumberFormat="1" applyFont="1" applyBorder="1" applyAlignment="1">
      <alignment horizontal="center"/>
    </xf>
    <xf numFmtId="0" fontId="28" fillId="5" borderId="1" xfId="0" applyFont="1" applyFill="1" applyBorder="1" applyAlignment="1">
      <alignment horizontal="center" wrapText="1"/>
    </xf>
    <xf numFmtId="175" fontId="27" fillId="4" borderId="26" xfId="0" applyNumberFormat="1" applyFont="1" applyFill="1" applyBorder="1"/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6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70" fontId="4" fillId="0" borderId="0" xfId="0" applyNumberFormat="1" applyFont="1"/>
    <xf numFmtId="0" fontId="5" fillId="3" borderId="1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25" fillId="0" borderId="2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70" fontId="0" fillId="0" borderId="0" xfId="0" applyNumberFormat="1"/>
    <xf numFmtId="166" fontId="4" fillId="6" borderId="0" xfId="1" applyNumberFormat="1" applyFont="1" applyFill="1" applyAlignment="1">
      <alignment horizontal="center"/>
    </xf>
    <xf numFmtId="178" fontId="8" fillId="0" borderId="1" xfId="1" applyNumberFormat="1" applyFont="1" applyBorder="1" applyAlignment="1">
      <alignment horizontal="center"/>
    </xf>
    <xf numFmtId="17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43" fontId="4" fillId="0" borderId="0" xfId="3" applyFont="1"/>
    <xf numFmtId="175" fontId="4" fillId="0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left"/>
    </xf>
    <xf numFmtId="179" fontId="4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5" fontId="25" fillId="0" borderId="20" xfId="0" applyNumberFormat="1" applyFont="1" applyBorder="1" applyAlignment="1">
      <alignment horizontal="center"/>
    </xf>
    <xf numFmtId="0" fontId="0" fillId="0" borderId="0" xfId="0" applyNumberFormat="1" applyFont="1" applyAlignment="1"/>
    <xf numFmtId="175" fontId="4" fillId="0" borderId="0" xfId="0" applyNumberFormat="1" applyFont="1"/>
    <xf numFmtId="175" fontId="25" fillId="2" borderId="20" xfId="0" applyNumberFormat="1" applyFont="1" applyFill="1" applyBorder="1" applyAlignment="1">
      <alignment horizontal="center"/>
    </xf>
    <xf numFmtId="0" fontId="5" fillId="0" borderId="0" xfId="0" applyFont="1"/>
    <xf numFmtId="175" fontId="6" fillId="0" borderId="0" xfId="0" applyNumberFormat="1" applyFont="1"/>
    <xf numFmtId="0" fontId="29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83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8" fontId="4" fillId="3" borderId="0" xfId="0" applyNumberFormat="1" applyFont="1" applyFill="1" applyAlignment="1">
      <alignment horizontal="center"/>
    </xf>
    <xf numFmtId="175" fontId="25" fillId="7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3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0" fontId="25" fillId="2" borderId="20" xfId="0" applyFont="1" applyFill="1" applyBorder="1" applyAlignment="1">
      <alignment horizontal="left"/>
    </xf>
    <xf numFmtId="0" fontId="26" fillId="2" borderId="23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/>
    <xf numFmtId="175" fontId="25" fillId="8" borderId="20" xfId="0" applyNumberFormat="1" applyFont="1" applyFill="1" applyBorder="1" applyAlignment="1">
      <alignment horizontal="center"/>
    </xf>
    <xf numFmtId="175" fontId="24" fillId="0" borderId="0" xfId="0" applyNumberFormat="1" applyFont="1" applyBorder="1" applyAlignment="1">
      <alignment horizontal="center"/>
    </xf>
    <xf numFmtId="175" fontId="25" fillId="0" borderId="0" xfId="0" applyNumberFormat="1" applyFont="1" applyBorder="1" applyAlignment="1">
      <alignment horizontal="center" wrapText="1"/>
    </xf>
    <xf numFmtId="175" fontId="25" fillId="0" borderId="0" xfId="0" applyNumberFormat="1" applyFont="1" applyBorder="1" applyAlignment="1">
      <alignment horizontal="left" wrapText="1"/>
    </xf>
    <xf numFmtId="175" fontId="14" fillId="0" borderId="0" xfId="0" applyNumberFormat="1" applyFont="1" applyAlignment="1">
      <alignment horizontal="center"/>
    </xf>
    <xf numFmtId="175" fontId="0" fillId="0" borderId="0" xfId="0" applyNumberFormat="1"/>
    <xf numFmtId="0" fontId="0" fillId="2" borderId="0" xfId="0" applyFill="1" applyAlignment="1">
      <alignment horizontal="left" wrapText="1"/>
    </xf>
    <xf numFmtId="0" fontId="2" fillId="0" borderId="30" xfId="0" applyFont="1" applyBorder="1"/>
    <xf numFmtId="0" fontId="25" fillId="2" borderId="29" xfId="0" applyFont="1" applyFill="1" applyBorder="1" applyAlignment="1">
      <alignment horizontal="center" wrapText="1"/>
    </xf>
    <xf numFmtId="0" fontId="25" fillId="2" borderId="18" xfId="0" applyFont="1" applyFill="1" applyBorder="1" applyAlignment="1">
      <alignment horizontal="left" wrapText="1"/>
    </xf>
    <xf numFmtId="0" fontId="25" fillId="2" borderId="16" xfId="0" applyFont="1" applyFill="1" applyBorder="1" applyAlignment="1">
      <alignment horizontal="left" wrapText="1"/>
    </xf>
    <xf numFmtId="0" fontId="25" fillId="2" borderId="21" xfId="0" applyFont="1" applyFill="1" applyBorder="1" applyAlignment="1">
      <alignment horizontal="left" wrapText="1"/>
    </xf>
    <xf numFmtId="0" fontId="26" fillId="2" borderId="22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1" fontId="7" fillId="2" borderId="1" xfId="2" applyNumberFormat="1" applyFont="1" applyFill="1" applyBorder="1" applyAlignment="1">
      <alignment horizontal="center" vertical="center" wrapText="1"/>
    </xf>
    <xf numFmtId="177" fontId="8" fillId="2" borderId="1" xfId="1" applyNumberFormat="1" applyFont="1" applyFill="1" applyBorder="1" applyAlignment="1">
      <alignment horizontal="center"/>
    </xf>
    <xf numFmtId="183" fontId="8" fillId="2" borderId="1" xfId="1" applyNumberFormat="1" applyFont="1" applyFill="1" applyBorder="1" applyAlignment="1">
      <alignment horizontal="center"/>
    </xf>
    <xf numFmtId="164" fontId="9" fillId="2" borderId="0" xfId="1" applyFont="1" applyFill="1" applyBorder="1" applyAlignment="1">
      <alignment horizontal="center"/>
    </xf>
    <xf numFmtId="0" fontId="29" fillId="2" borderId="0" xfId="0" applyNumberFormat="1" applyFont="1" applyFill="1" applyBorder="1" applyAlignment="1">
      <alignment horizontal="left"/>
    </xf>
    <xf numFmtId="43" fontId="4" fillId="2" borderId="0" xfId="3" applyFont="1" applyFill="1"/>
    <xf numFmtId="0" fontId="0" fillId="2" borderId="0" xfId="0" applyNumberFormat="1" applyFont="1" applyFill="1" applyAlignment="1"/>
    <xf numFmtId="43" fontId="4" fillId="3" borderId="0" xfId="3" applyFont="1" applyFill="1"/>
    <xf numFmtId="1" fontId="10" fillId="0" borderId="0" xfId="2" applyNumberFormat="1" applyFont="1" applyFill="1" applyBorder="1" applyAlignment="1">
      <alignment horizontal="center"/>
    </xf>
    <xf numFmtId="2" fontId="12" fillId="0" borderId="0" xfId="2" applyNumberFormat="1" applyFont="1" applyFill="1" applyBorder="1" applyAlignment="1">
      <alignment horizontal="center"/>
    </xf>
    <xf numFmtId="0" fontId="6" fillId="0" borderId="0" xfId="0" applyFont="1" applyFill="1"/>
    <xf numFmtId="43" fontId="4" fillId="3" borderId="0" xfId="0" applyNumberFormat="1" applyFont="1" applyFill="1"/>
    <xf numFmtId="0" fontId="25" fillId="0" borderId="16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25" fillId="2" borderId="27" xfId="0" applyFont="1" applyFill="1" applyBorder="1" applyAlignment="1">
      <alignment horizontal="center" wrapText="1"/>
    </xf>
    <xf numFmtId="0" fontId="25" fillId="2" borderId="28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left" wrapText="1"/>
    </xf>
    <xf numFmtId="0" fontId="25" fillId="2" borderId="2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29" fillId="0" borderId="0" xfId="0" applyNumberFormat="1" applyFont="1" applyBorder="1" applyAlignment="1">
      <alignment horizontal="left"/>
    </xf>
    <xf numFmtId="0" fontId="25" fillId="2" borderId="16" xfId="0" applyFont="1" applyFill="1" applyBorder="1" applyAlignment="1">
      <alignment horizontal="left" wrapText="1"/>
    </xf>
    <xf numFmtId="0" fontId="25" fillId="2" borderId="21" xfId="0" applyFont="1" applyFill="1" applyBorder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8"/>
  <sheetViews>
    <sheetView topLeftCell="A515" workbookViewId="0">
      <selection activeCell="A523" sqref="A523:D523"/>
    </sheetView>
  </sheetViews>
  <sheetFormatPr defaultRowHeight="15" x14ac:dyDescent="0.25"/>
  <cols>
    <col min="1" max="1" width="8.5703125" customWidth="1"/>
    <col min="2" max="2" width="44.42578125" customWidth="1"/>
    <col min="3" max="3" width="16.28515625" style="97" customWidth="1"/>
    <col min="4" max="4" width="15.5703125" style="97" bestFit="1" customWidth="1"/>
    <col min="5" max="5" width="18.85546875" style="97" bestFit="1" customWidth="1"/>
    <col min="6" max="6" width="38.7109375" bestFit="1" customWidth="1"/>
    <col min="7" max="7" width="33.7109375" bestFit="1" customWidth="1"/>
    <col min="8" max="8" width="21.42578125" bestFit="1" customWidth="1"/>
    <col min="9" max="9" width="14" bestFit="1" customWidth="1"/>
    <col min="10" max="10" width="12.28515625" style="105" customWidth="1"/>
    <col min="11" max="11" width="9.85546875" customWidth="1"/>
    <col min="12" max="12" width="10.7109375" customWidth="1"/>
    <col min="13" max="13" width="10" customWidth="1"/>
    <col min="14" max="14" width="10.42578125" customWidth="1"/>
    <col min="15" max="15" width="10.28515625" customWidth="1"/>
    <col min="16" max="16" width="9.85546875" customWidth="1"/>
    <col min="17" max="17" width="10.85546875" customWidth="1"/>
    <col min="26" max="30" width="9.140625" customWidth="1"/>
  </cols>
  <sheetData>
    <row r="1" spans="1:11" ht="20.25" x14ac:dyDescent="0.3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01"/>
    </row>
    <row r="2" spans="1:11" ht="21" thickBot="1" x14ac:dyDescent="0.35">
      <c r="A2" s="131"/>
      <c r="B2" s="132"/>
      <c r="C2" s="132"/>
      <c r="D2" s="132"/>
      <c r="E2" s="132"/>
      <c r="F2" s="132"/>
      <c r="G2" s="132"/>
      <c r="H2" s="132"/>
      <c r="I2" s="133"/>
      <c r="J2" s="101"/>
    </row>
    <row r="3" spans="1:11" ht="16.5" thickBot="1" x14ac:dyDescent="0.3">
      <c r="A3" s="134" t="s">
        <v>38</v>
      </c>
      <c r="B3" s="134"/>
      <c r="C3" s="139" t="s">
        <v>39</v>
      </c>
      <c r="D3" s="140"/>
      <c r="E3" s="108"/>
      <c r="F3" s="129" t="s">
        <v>598</v>
      </c>
      <c r="G3" s="129"/>
      <c r="H3" s="129" t="s">
        <v>564</v>
      </c>
      <c r="I3" s="129"/>
      <c r="J3" s="102"/>
    </row>
    <row r="4" spans="1:11" ht="16.5" thickBot="1" x14ac:dyDescent="0.3">
      <c r="A4" s="137" t="s">
        <v>565</v>
      </c>
      <c r="B4" s="137"/>
      <c r="C4" s="141" t="s">
        <v>59</v>
      </c>
      <c r="D4" s="142"/>
      <c r="E4" s="109"/>
      <c r="F4" s="135"/>
      <c r="G4" s="136"/>
      <c r="H4" s="135"/>
      <c r="I4" s="136"/>
      <c r="J4" s="102"/>
    </row>
    <row r="5" spans="1:11" ht="15.75" x14ac:dyDescent="0.25">
      <c r="A5" s="127" t="s">
        <v>40</v>
      </c>
      <c r="B5" s="127" t="s">
        <v>60</v>
      </c>
      <c r="C5" s="146" t="s">
        <v>6</v>
      </c>
      <c r="D5" s="146" t="s">
        <v>1</v>
      </c>
      <c r="E5" s="110"/>
      <c r="F5" s="127" t="s">
        <v>566</v>
      </c>
      <c r="G5" s="127" t="s">
        <v>567</v>
      </c>
      <c r="H5" s="127" t="s">
        <v>568</v>
      </c>
      <c r="I5" s="127" t="s">
        <v>599</v>
      </c>
      <c r="J5" s="103"/>
    </row>
    <row r="6" spans="1:11" ht="42.75" customHeight="1" thickBot="1" x14ac:dyDescent="0.3">
      <c r="A6" s="128"/>
      <c r="B6" s="128"/>
      <c r="C6" s="147"/>
      <c r="D6" s="147"/>
      <c r="E6" s="111" t="s">
        <v>604</v>
      </c>
      <c r="F6" s="128"/>
      <c r="G6" s="128"/>
      <c r="H6" s="128"/>
      <c r="I6" s="128"/>
      <c r="J6" s="102" t="s">
        <v>600</v>
      </c>
    </row>
    <row r="7" spans="1:11" ht="16.5" thickBot="1" x14ac:dyDescent="0.3">
      <c r="A7" s="58" t="s">
        <v>42</v>
      </c>
      <c r="B7" s="92"/>
      <c r="C7" s="112">
        <v>3461798</v>
      </c>
      <c r="D7" s="95" t="s">
        <v>569</v>
      </c>
      <c r="E7" s="81"/>
      <c r="F7" s="78">
        <v>5.4412000000000003</v>
      </c>
      <c r="G7" s="78">
        <v>5.4412000000000003</v>
      </c>
      <c r="H7" s="78">
        <f>G7-F7</f>
        <v>0</v>
      </c>
      <c r="I7" s="81"/>
      <c r="J7" s="104">
        <f>K7*0.0221</f>
        <v>1.3481000000000001</v>
      </c>
      <c r="K7" s="62">
        <v>61</v>
      </c>
    </row>
    <row r="8" spans="1:11" ht="19.5" customHeight="1" thickBot="1" x14ac:dyDescent="0.3">
      <c r="A8" s="58" t="s">
        <v>61</v>
      </c>
      <c r="B8" s="92"/>
      <c r="C8" s="96">
        <v>3461810</v>
      </c>
      <c r="D8" s="95" t="s">
        <v>569</v>
      </c>
      <c r="E8" s="81"/>
      <c r="F8" s="78">
        <v>4.3220000000000001</v>
      </c>
      <c r="G8" s="78">
        <v>4.3220000000000001</v>
      </c>
      <c r="H8" s="78">
        <f t="shared" ref="H8:H71" si="0">G8-F8</f>
        <v>0</v>
      </c>
      <c r="I8" s="81"/>
      <c r="J8" s="104">
        <f t="shared" ref="J8:J32" si="1">K8*0.0221</f>
        <v>0.90610000000000002</v>
      </c>
      <c r="K8" s="62">
        <v>41</v>
      </c>
    </row>
    <row r="9" spans="1:11" ht="20.25" customHeight="1" thickBot="1" x14ac:dyDescent="0.3">
      <c r="A9" s="58" t="s">
        <v>41</v>
      </c>
      <c r="B9" s="92"/>
      <c r="C9" s="96">
        <v>3461808</v>
      </c>
      <c r="D9" s="95" t="s">
        <v>569</v>
      </c>
      <c r="E9" s="81"/>
      <c r="F9" s="78">
        <v>3.7854000000000001</v>
      </c>
      <c r="G9" s="78">
        <v>3.7854000000000001</v>
      </c>
      <c r="H9" s="78">
        <f t="shared" si="0"/>
        <v>0</v>
      </c>
      <c r="I9" s="81"/>
      <c r="J9" s="104">
        <f t="shared" si="1"/>
        <v>0.90831000000000006</v>
      </c>
      <c r="K9" s="61">
        <v>41.1</v>
      </c>
    </row>
    <row r="10" spans="1:11" ht="21" customHeight="1" thickBot="1" x14ac:dyDescent="0.3">
      <c r="A10" s="58" t="s">
        <v>62</v>
      </c>
      <c r="B10" s="92"/>
      <c r="C10" s="96">
        <v>3461616</v>
      </c>
      <c r="D10" s="95" t="s">
        <v>569</v>
      </c>
      <c r="E10" s="81"/>
      <c r="F10" s="78">
        <v>5.3780000000000001</v>
      </c>
      <c r="G10" s="78">
        <v>5.3780000000000001</v>
      </c>
      <c r="H10" s="78">
        <f t="shared" si="0"/>
        <v>0</v>
      </c>
      <c r="I10" s="81"/>
      <c r="J10" s="104">
        <f t="shared" si="1"/>
        <v>1.4365000000000001</v>
      </c>
      <c r="K10" s="62">
        <v>65</v>
      </c>
    </row>
    <row r="11" spans="1:11" ht="16.5" thickBot="1" x14ac:dyDescent="0.3">
      <c r="A11" s="58" t="s">
        <v>63</v>
      </c>
      <c r="B11" s="92"/>
      <c r="C11" s="96">
        <v>3461811</v>
      </c>
      <c r="D11" s="95" t="s">
        <v>569</v>
      </c>
      <c r="E11" s="81"/>
      <c r="F11" s="78">
        <v>5.3689</v>
      </c>
      <c r="G11" s="78">
        <v>5.3689</v>
      </c>
      <c r="H11" s="78">
        <f t="shared" si="0"/>
        <v>0</v>
      </c>
      <c r="I11" s="81"/>
      <c r="J11" s="104">
        <f t="shared" si="1"/>
        <v>1.44313</v>
      </c>
      <c r="K11" s="61">
        <v>65.3</v>
      </c>
    </row>
    <row r="12" spans="1:11" ht="16.5" thickBot="1" x14ac:dyDescent="0.3">
      <c r="A12" s="58" t="s">
        <v>64</v>
      </c>
      <c r="B12" s="92"/>
      <c r="C12" s="96">
        <v>3461806</v>
      </c>
      <c r="D12" s="95" t="s">
        <v>569</v>
      </c>
      <c r="E12" s="81"/>
      <c r="F12" s="78">
        <v>3.1374</v>
      </c>
      <c r="G12" s="78">
        <v>3.1374</v>
      </c>
      <c r="H12" s="78">
        <f t="shared" si="0"/>
        <v>0</v>
      </c>
      <c r="I12" s="81"/>
      <c r="J12" s="104">
        <f t="shared" si="1"/>
        <v>0.90168000000000004</v>
      </c>
      <c r="K12" s="61">
        <v>40.799999999999997</v>
      </c>
    </row>
    <row r="13" spans="1:11" ht="16.5" thickBot="1" x14ac:dyDescent="0.3">
      <c r="A13" s="58" t="s">
        <v>65</v>
      </c>
      <c r="B13" s="92"/>
      <c r="C13" s="96">
        <v>3461809</v>
      </c>
      <c r="D13" s="95" t="s">
        <v>569</v>
      </c>
      <c r="E13" s="81"/>
      <c r="F13" s="78">
        <v>3.2475999999999998</v>
      </c>
      <c r="G13" s="78">
        <v>3.2475999999999998</v>
      </c>
      <c r="H13" s="78">
        <f t="shared" si="0"/>
        <v>0</v>
      </c>
      <c r="I13" s="81"/>
      <c r="J13" s="104">
        <f t="shared" si="1"/>
        <v>0.90389000000000008</v>
      </c>
      <c r="K13" s="61">
        <v>40.9</v>
      </c>
    </row>
    <row r="14" spans="1:11" ht="16.5" thickBot="1" x14ac:dyDescent="0.3">
      <c r="A14" s="58" t="s">
        <v>66</v>
      </c>
      <c r="B14" s="92"/>
      <c r="C14" s="96">
        <v>3461609</v>
      </c>
      <c r="D14" s="95" t="s">
        <v>569</v>
      </c>
      <c r="E14" s="81"/>
      <c r="F14" s="78">
        <v>4.7050999999999998</v>
      </c>
      <c r="G14" s="78">
        <v>4.7050999999999998</v>
      </c>
      <c r="H14" s="78">
        <f t="shared" si="0"/>
        <v>0</v>
      </c>
      <c r="I14" s="81"/>
      <c r="J14" s="104">
        <f t="shared" si="1"/>
        <v>1.4232400000000003</v>
      </c>
      <c r="K14" s="61">
        <v>64.400000000000006</v>
      </c>
    </row>
    <row r="15" spans="1:11" ht="16.5" thickBot="1" x14ac:dyDescent="0.3">
      <c r="A15" s="58" t="s">
        <v>67</v>
      </c>
      <c r="B15" s="92"/>
      <c r="C15" s="96">
        <v>3461803</v>
      </c>
      <c r="D15" s="95" t="s">
        <v>569</v>
      </c>
      <c r="E15" s="81"/>
      <c r="F15" s="78">
        <v>4.8456000000000001</v>
      </c>
      <c r="G15" s="78">
        <v>4.8456000000000001</v>
      </c>
      <c r="H15" s="78">
        <f t="shared" si="0"/>
        <v>0</v>
      </c>
      <c r="I15" s="81"/>
      <c r="J15" s="104">
        <f t="shared" si="1"/>
        <v>1.4497599999999999</v>
      </c>
      <c r="K15" s="61">
        <v>65.599999999999994</v>
      </c>
    </row>
    <row r="16" spans="1:11" ht="16.5" thickBot="1" x14ac:dyDescent="0.3">
      <c r="A16" s="58" t="s">
        <v>68</v>
      </c>
      <c r="B16" s="92"/>
      <c r="C16" s="96">
        <v>3461605</v>
      </c>
      <c r="D16" s="95" t="s">
        <v>569</v>
      </c>
      <c r="E16" s="81"/>
      <c r="F16" s="78">
        <v>2.5127999999999999</v>
      </c>
      <c r="G16" s="78">
        <v>2.5127999999999999</v>
      </c>
      <c r="H16" s="78">
        <f t="shared" si="0"/>
        <v>0</v>
      </c>
      <c r="I16" s="81"/>
      <c r="J16" s="104">
        <f t="shared" si="1"/>
        <v>0.90389000000000008</v>
      </c>
      <c r="K16" s="61">
        <v>40.9</v>
      </c>
    </row>
    <row r="17" spans="1:11" ht="16.5" thickBot="1" x14ac:dyDescent="0.3">
      <c r="A17" s="58" t="s">
        <v>69</v>
      </c>
      <c r="B17" s="92"/>
      <c r="C17" s="96">
        <v>3461805</v>
      </c>
      <c r="D17" s="95" t="s">
        <v>569</v>
      </c>
      <c r="E17" s="81"/>
      <c r="F17" s="78">
        <v>2.3090000000000002</v>
      </c>
      <c r="G17" s="78">
        <v>2.3090000000000002</v>
      </c>
      <c r="H17" s="78">
        <f t="shared" si="0"/>
        <v>0</v>
      </c>
      <c r="I17" s="81"/>
      <c r="J17" s="104">
        <f t="shared" si="1"/>
        <v>0.90389000000000008</v>
      </c>
      <c r="K17" s="61">
        <v>40.9</v>
      </c>
    </row>
    <row r="18" spans="1:11" ht="16.5" thickBot="1" x14ac:dyDescent="0.3">
      <c r="A18" s="58" t="s">
        <v>70</v>
      </c>
      <c r="B18" s="92"/>
      <c r="C18" s="96">
        <v>3461611</v>
      </c>
      <c r="D18" s="95" t="s">
        <v>569</v>
      </c>
      <c r="E18" s="81"/>
      <c r="F18" s="78">
        <v>3.3509000000000002</v>
      </c>
      <c r="G18" s="78">
        <v>3.3509000000000002</v>
      </c>
      <c r="H18" s="78">
        <f t="shared" si="0"/>
        <v>0</v>
      </c>
      <c r="I18" s="81"/>
      <c r="J18" s="104">
        <f t="shared" si="1"/>
        <v>1.4232400000000003</v>
      </c>
      <c r="K18" s="61">
        <v>64.400000000000006</v>
      </c>
    </row>
    <row r="19" spans="1:11" ht="16.5" thickBot="1" x14ac:dyDescent="0.3">
      <c r="A19" s="58" t="s">
        <v>71</v>
      </c>
      <c r="B19" s="92"/>
      <c r="C19" s="96">
        <v>3462046</v>
      </c>
      <c r="D19" s="95" t="s">
        <v>569</v>
      </c>
      <c r="E19" s="81"/>
      <c r="F19" s="78">
        <v>2.1032000000000002</v>
      </c>
      <c r="G19" s="78">
        <v>2.1032000000000002</v>
      </c>
      <c r="H19" s="78">
        <f t="shared" si="0"/>
        <v>0</v>
      </c>
      <c r="I19" s="81"/>
      <c r="J19" s="104">
        <f t="shared" si="1"/>
        <v>1.4475500000000001</v>
      </c>
      <c r="K19" s="61">
        <v>65.5</v>
      </c>
    </row>
    <row r="20" spans="1:11" ht="16.5" thickBot="1" x14ac:dyDescent="0.3">
      <c r="A20" s="58" t="s">
        <v>72</v>
      </c>
      <c r="B20" s="92"/>
      <c r="C20" s="96">
        <v>3461786</v>
      </c>
      <c r="D20" s="95" t="s">
        <v>569</v>
      </c>
      <c r="E20" s="81"/>
      <c r="F20" s="78">
        <v>2.6215000000000002</v>
      </c>
      <c r="G20" s="78">
        <v>2.6215000000000002</v>
      </c>
      <c r="H20" s="78">
        <f t="shared" si="0"/>
        <v>0</v>
      </c>
      <c r="I20" s="81"/>
      <c r="J20" s="104">
        <f t="shared" si="1"/>
        <v>0.90610000000000002</v>
      </c>
      <c r="K20" s="62">
        <v>41</v>
      </c>
    </row>
    <row r="21" spans="1:11" ht="16.5" thickBot="1" x14ac:dyDescent="0.3">
      <c r="A21" s="58" t="s">
        <v>73</v>
      </c>
      <c r="B21" s="92"/>
      <c r="C21" s="96">
        <v>3461820</v>
      </c>
      <c r="D21" s="95" t="s">
        <v>569</v>
      </c>
      <c r="E21" s="81"/>
      <c r="F21" s="78">
        <v>2.8647</v>
      </c>
      <c r="G21" s="78">
        <v>2.8647</v>
      </c>
      <c r="H21" s="78">
        <f t="shared" si="0"/>
        <v>0</v>
      </c>
      <c r="I21" s="81"/>
      <c r="J21" s="104">
        <f t="shared" si="1"/>
        <v>0.90389000000000008</v>
      </c>
      <c r="K21" s="61">
        <v>40.9</v>
      </c>
    </row>
    <row r="22" spans="1:11" ht="16.5" thickBot="1" x14ac:dyDescent="0.3">
      <c r="A22" s="58" t="s">
        <v>74</v>
      </c>
      <c r="B22" s="92"/>
      <c r="C22" s="96">
        <v>3461818</v>
      </c>
      <c r="D22" s="95" t="s">
        <v>569</v>
      </c>
      <c r="E22" s="81"/>
      <c r="F22" s="78">
        <v>3.4862000000000002</v>
      </c>
      <c r="G22" s="78">
        <v>3.4862000000000002</v>
      </c>
      <c r="H22" s="78">
        <f t="shared" si="0"/>
        <v>0</v>
      </c>
      <c r="I22" s="81"/>
      <c r="J22" s="104">
        <f t="shared" si="1"/>
        <v>1.4232400000000003</v>
      </c>
      <c r="K22" s="61">
        <v>64.400000000000006</v>
      </c>
    </row>
    <row r="23" spans="1:11" ht="16.5" thickBot="1" x14ac:dyDescent="0.3">
      <c r="A23" s="58" t="s">
        <v>75</v>
      </c>
      <c r="B23" s="92"/>
      <c r="C23" s="96">
        <v>3461815</v>
      </c>
      <c r="D23" s="95" t="s">
        <v>569</v>
      </c>
      <c r="E23" s="81"/>
      <c r="F23" s="78">
        <v>3.9447999999999999</v>
      </c>
      <c r="G23" s="78">
        <v>3.9447999999999999</v>
      </c>
      <c r="H23" s="78">
        <f t="shared" si="0"/>
        <v>0</v>
      </c>
      <c r="I23" s="81"/>
      <c r="J23" s="104">
        <f t="shared" si="1"/>
        <v>1.4519700000000002</v>
      </c>
      <c r="K23" s="61">
        <v>65.7</v>
      </c>
    </row>
    <row r="24" spans="1:11" ht="16.5" thickBot="1" x14ac:dyDescent="0.3">
      <c r="A24" s="58" t="s">
        <v>76</v>
      </c>
      <c r="B24" s="92"/>
      <c r="C24" s="96">
        <v>3461826</v>
      </c>
      <c r="D24" s="95" t="s">
        <v>569</v>
      </c>
      <c r="E24" s="81"/>
      <c r="F24" s="78">
        <v>2.2635000000000001</v>
      </c>
      <c r="G24" s="78">
        <v>2.2635000000000001</v>
      </c>
      <c r="H24" s="78">
        <f t="shared" si="0"/>
        <v>0</v>
      </c>
      <c r="I24" s="81"/>
      <c r="J24" s="104">
        <f t="shared" si="1"/>
        <v>0.89726000000000006</v>
      </c>
      <c r="K24" s="61">
        <v>40.6</v>
      </c>
    </row>
    <row r="25" spans="1:11" ht="16.5" thickBot="1" x14ac:dyDescent="0.3">
      <c r="A25" s="58" t="s">
        <v>77</v>
      </c>
      <c r="B25" s="92"/>
      <c r="C25" s="96">
        <v>3461813</v>
      </c>
      <c r="D25" s="95" t="s">
        <v>569</v>
      </c>
      <c r="E25" s="81"/>
      <c r="F25" s="78">
        <v>2.0596999999999999</v>
      </c>
      <c r="G25" s="78">
        <v>2.0596999999999999</v>
      </c>
      <c r="H25" s="78">
        <f t="shared" si="0"/>
        <v>0</v>
      </c>
      <c r="I25" s="81"/>
      <c r="J25" s="104">
        <f t="shared" si="1"/>
        <v>0.90831000000000006</v>
      </c>
      <c r="K25" s="61">
        <v>41.1</v>
      </c>
    </row>
    <row r="26" spans="1:11" ht="16.5" thickBot="1" x14ac:dyDescent="0.3">
      <c r="A26" s="58" t="s">
        <v>78</v>
      </c>
      <c r="B26" s="92"/>
      <c r="C26" s="96">
        <v>3462044</v>
      </c>
      <c r="D26" s="95" t="s">
        <v>569</v>
      </c>
      <c r="E26" s="81">
        <v>2.2751999999999999</v>
      </c>
      <c r="F26" s="91">
        <v>2.2751999999999999</v>
      </c>
      <c r="G26" s="78">
        <v>3.2477999999999998</v>
      </c>
      <c r="H26" s="78">
        <f t="shared" si="0"/>
        <v>0.97259999999999991</v>
      </c>
      <c r="I26" s="81"/>
      <c r="J26" s="104"/>
      <c r="K26" s="61">
        <v>64.5</v>
      </c>
    </row>
    <row r="27" spans="1:11" ht="16.5" thickBot="1" x14ac:dyDescent="0.3">
      <c r="A27" s="58" t="s">
        <v>79</v>
      </c>
      <c r="B27" s="92"/>
      <c r="C27" s="96">
        <v>3461595</v>
      </c>
      <c r="D27" s="95" t="s">
        <v>569</v>
      </c>
      <c r="E27" s="81"/>
      <c r="F27" s="78">
        <v>3.6120000000000001</v>
      </c>
      <c r="G27" s="78">
        <v>3.6120000000000001</v>
      </c>
      <c r="H27" s="78">
        <f t="shared" si="0"/>
        <v>0</v>
      </c>
      <c r="I27" s="81"/>
      <c r="J27" s="104">
        <f t="shared" si="1"/>
        <v>1.45418</v>
      </c>
      <c r="K27" s="61">
        <v>65.8</v>
      </c>
    </row>
    <row r="28" spans="1:11" ht="16.5" thickBot="1" x14ac:dyDescent="0.3">
      <c r="A28" s="58" t="s">
        <v>80</v>
      </c>
      <c r="B28" s="93"/>
      <c r="C28" s="96">
        <v>3461825</v>
      </c>
      <c r="D28" s="95" t="s">
        <v>569</v>
      </c>
      <c r="E28" s="81"/>
      <c r="F28" s="78">
        <v>2.3275000000000001</v>
      </c>
      <c r="G28" s="78">
        <v>2.3275000000000001</v>
      </c>
      <c r="H28" s="78">
        <f t="shared" si="0"/>
        <v>0</v>
      </c>
      <c r="I28" s="81"/>
      <c r="J28" s="104">
        <f t="shared" si="1"/>
        <v>0.90389000000000008</v>
      </c>
      <c r="K28" s="61">
        <v>40.9</v>
      </c>
    </row>
    <row r="29" spans="1:11" ht="16.5" thickBot="1" x14ac:dyDescent="0.3">
      <c r="A29" s="58" t="s">
        <v>81</v>
      </c>
      <c r="B29" s="92"/>
      <c r="C29" s="96">
        <v>3461589</v>
      </c>
      <c r="D29" s="95" t="s">
        <v>569</v>
      </c>
      <c r="E29" s="81"/>
      <c r="F29" s="78">
        <v>2.2715000000000001</v>
      </c>
      <c r="G29" s="78">
        <v>2.2715000000000001</v>
      </c>
      <c r="H29" s="78">
        <f t="shared" si="0"/>
        <v>0</v>
      </c>
      <c r="I29" s="81"/>
      <c r="J29" s="104">
        <f t="shared" si="1"/>
        <v>0.90831000000000006</v>
      </c>
      <c r="K29" s="61">
        <v>41.1</v>
      </c>
    </row>
    <row r="30" spans="1:11" ht="16.5" thickBot="1" x14ac:dyDescent="0.3">
      <c r="A30" s="58" t="s">
        <v>82</v>
      </c>
      <c r="B30" s="92"/>
      <c r="C30" s="96">
        <v>3461590</v>
      </c>
      <c r="D30" s="95" t="s">
        <v>569</v>
      </c>
      <c r="E30" s="81"/>
      <c r="F30" s="78">
        <v>3.6126999999999998</v>
      </c>
      <c r="G30" s="78">
        <v>3.6126999999999998</v>
      </c>
      <c r="H30" s="78">
        <f t="shared" si="0"/>
        <v>0</v>
      </c>
      <c r="I30" s="81"/>
      <c r="J30" s="104">
        <f t="shared" si="1"/>
        <v>1.4232400000000003</v>
      </c>
      <c r="K30" s="61">
        <v>64.400000000000006</v>
      </c>
    </row>
    <row r="31" spans="1:11" ht="16.5" thickBot="1" x14ac:dyDescent="0.3">
      <c r="A31" s="58" t="s">
        <v>83</v>
      </c>
      <c r="B31" s="92"/>
      <c r="C31" s="96">
        <v>3461902</v>
      </c>
      <c r="D31" s="95" t="s">
        <v>569</v>
      </c>
      <c r="E31" s="81"/>
      <c r="F31" s="78">
        <v>3.9937999999999998</v>
      </c>
      <c r="G31" s="78">
        <v>3.9937999999999998</v>
      </c>
      <c r="H31" s="78">
        <f t="shared" si="0"/>
        <v>0</v>
      </c>
      <c r="I31" s="81"/>
      <c r="J31" s="104">
        <f t="shared" si="1"/>
        <v>1.4387099999999999</v>
      </c>
      <c r="K31" s="61">
        <v>65.099999999999994</v>
      </c>
    </row>
    <row r="32" spans="1:11" ht="16.5" thickBot="1" x14ac:dyDescent="0.3">
      <c r="A32" s="58" t="s">
        <v>84</v>
      </c>
      <c r="B32" s="92"/>
      <c r="C32" s="96">
        <v>3461905</v>
      </c>
      <c r="D32" s="95" t="s">
        <v>569</v>
      </c>
      <c r="E32" s="81"/>
      <c r="F32" s="78">
        <v>2.3801000000000001</v>
      </c>
      <c r="G32" s="78">
        <v>2.3801000000000001</v>
      </c>
      <c r="H32" s="78">
        <f t="shared" si="0"/>
        <v>0</v>
      </c>
      <c r="I32" s="81"/>
      <c r="J32" s="104">
        <f t="shared" si="1"/>
        <v>0.8994700000000001</v>
      </c>
      <c r="K32" s="61">
        <v>40.700000000000003</v>
      </c>
    </row>
    <row r="33" spans="1:12" ht="16.5" thickBot="1" x14ac:dyDescent="0.3">
      <c r="A33" s="58">
        <v>27</v>
      </c>
      <c r="B33" s="92"/>
      <c r="C33" s="96">
        <v>3461836</v>
      </c>
      <c r="D33" s="95" t="s">
        <v>569</v>
      </c>
      <c r="E33" s="81">
        <v>1.6679999999999999</v>
      </c>
      <c r="F33" s="91">
        <v>1.6679999999999999</v>
      </c>
      <c r="G33" s="78">
        <v>2.5013999999999998</v>
      </c>
      <c r="H33" s="78">
        <f t="shared" si="0"/>
        <v>0.83339999999999992</v>
      </c>
      <c r="I33" s="81"/>
      <c r="J33" s="104"/>
      <c r="K33" s="61">
        <v>40.9</v>
      </c>
    </row>
    <row r="34" spans="1:12" ht="16.5" thickBot="1" x14ac:dyDescent="0.3">
      <c r="A34" s="58" t="s">
        <v>85</v>
      </c>
      <c r="B34" s="92"/>
      <c r="C34" s="96">
        <v>3461906</v>
      </c>
      <c r="D34" s="95" t="s">
        <v>569</v>
      </c>
      <c r="E34" s="81"/>
      <c r="F34" s="78">
        <v>3.8904999999999998</v>
      </c>
      <c r="G34" s="78">
        <v>3.8904999999999998</v>
      </c>
      <c r="H34" s="78">
        <f t="shared" si="0"/>
        <v>0</v>
      </c>
      <c r="I34" s="81"/>
      <c r="J34" s="104">
        <f>K34*0.0221</f>
        <v>1.42103</v>
      </c>
      <c r="K34" s="61">
        <v>64.3</v>
      </c>
    </row>
    <row r="35" spans="1:12" ht="16.5" thickBot="1" x14ac:dyDescent="0.3">
      <c r="A35" s="58" t="s">
        <v>86</v>
      </c>
      <c r="B35" s="92"/>
      <c r="C35" s="96">
        <v>3461839</v>
      </c>
      <c r="D35" s="95" t="s">
        <v>569</v>
      </c>
      <c r="E35" s="81"/>
      <c r="F35" s="78">
        <v>4.2186000000000003</v>
      </c>
      <c r="G35" s="78">
        <v>4.2186000000000003</v>
      </c>
      <c r="H35" s="78">
        <f t="shared" si="0"/>
        <v>0</v>
      </c>
      <c r="I35" s="81"/>
      <c r="J35" s="104">
        <f t="shared" ref="J35:J37" si="2">K35*0.0221</f>
        <v>1.4409200000000002</v>
      </c>
      <c r="K35" s="61">
        <v>65.2</v>
      </c>
    </row>
    <row r="36" spans="1:12" ht="16.5" thickBot="1" x14ac:dyDescent="0.3">
      <c r="A36" s="58" t="s">
        <v>87</v>
      </c>
      <c r="B36" s="92"/>
      <c r="C36" s="96">
        <v>3461910</v>
      </c>
      <c r="D36" s="95" t="s">
        <v>569</v>
      </c>
      <c r="E36" s="81"/>
      <c r="F36" s="78">
        <v>2.7726000000000002</v>
      </c>
      <c r="G36" s="78">
        <v>2.7726000000000002</v>
      </c>
      <c r="H36" s="78">
        <f t="shared" si="0"/>
        <v>0</v>
      </c>
      <c r="I36" s="81"/>
      <c r="J36" s="104">
        <f t="shared" si="2"/>
        <v>0.89726000000000006</v>
      </c>
      <c r="K36" s="61">
        <v>40.6</v>
      </c>
    </row>
    <row r="37" spans="1:12" ht="16.5" thickBot="1" x14ac:dyDescent="0.3">
      <c r="A37" s="58" t="s">
        <v>88</v>
      </c>
      <c r="B37" s="93"/>
      <c r="C37" s="96">
        <v>3461830</v>
      </c>
      <c r="D37" s="95" t="s">
        <v>569</v>
      </c>
      <c r="E37" s="81"/>
      <c r="F37" s="78">
        <v>2.1844999999999999</v>
      </c>
      <c r="G37" s="78">
        <v>2.1844999999999999</v>
      </c>
      <c r="H37" s="78">
        <f t="shared" si="0"/>
        <v>0</v>
      </c>
      <c r="I37" s="81"/>
      <c r="J37" s="104">
        <f t="shared" si="2"/>
        <v>0.90389000000000008</v>
      </c>
      <c r="K37" s="61">
        <v>40.9</v>
      </c>
    </row>
    <row r="38" spans="1:12" ht="16.5" thickBot="1" x14ac:dyDescent="0.3">
      <c r="A38" s="58" t="s">
        <v>89</v>
      </c>
      <c r="B38" s="92"/>
      <c r="C38" s="96">
        <v>3461829</v>
      </c>
      <c r="D38" s="95" t="s">
        <v>569</v>
      </c>
      <c r="E38" s="81">
        <v>1.6508</v>
      </c>
      <c r="F38" s="91">
        <v>1.6508</v>
      </c>
      <c r="G38" s="78">
        <v>3.0224000000000002</v>
      </c>
      <c r="H38" s="78">
        <f t="shared" si="0"/>
        <v>1.3716000000000002</v>
      </c>
      <c r="I38" s="81"/>
      <c r="J38" s="104"/>
      <c r="K38" s="61">
        <v>64.3</v>
      </c>
    </row>
    <row r="39" spans="1:12" ht="16.5" thickBot="1" x14ac:dyDescent="0.3">
      <c r="A39" s="58" t="s">
        <v>90</v>
      </c>
      <c r="B39" s="92"/>
      <c r="C39" s="96">
        <v>3461837</v>
      </c>
      <c r="D39" s="95" t="s">
        <v>569</v>
      </c>
      <c r="E39" s="81"/>
      <c r="F39" s="78">
        <v>4.4687000000000001</v>
      </c>
      <c r="G39" s="78">
        <v>4.4687000000000001</v>
      </c>
      <c r="H39" s="78">
        <f t="shared" si="0"/>
        <v>0</v>
      </c>
      <c r="I39" s="81"/>
      <c r="J39" s="104">
        <f>K39*0.0221</f>
        <v>1.4475500000000001</v>
      </c>
      <c r="K39" s="61">
        <v>65.5</v>
      </c>
    </row>
    <row r="40" spans="1:12" ht="16.5" thickBot="1" x14ac:dyDescent="0.3">
      <c r="A40" s="58" t="s">
        <v>91</v>
      </c>
      <c r="B40" s="92"/>
      <c r="C40" s="96">
        <v>3461832</v>
      </c>
      <c r="D40" s="95" t="s">
        <v>569</v>
      </c>
      <c r="E40" s="81"/>
      <c r="F40" s="78">
        <v>3.0657000000000001</v>
      </c>
      <c r="G40" s="78">
        <v>3.0657000000000001</v>
      </c>
      <c r="H40" s="78">
        <f t="shared" si="0"/>
        <v>0</v>
      </c>
      <c r="I40" s="81"/>
      <c r="J40" s="104">
        <f t="shared" ref="J40:J46" si="3">K40*0.0221</f>
        <v>0.8994700000000001</v>
      </c>
      <c r="K40" s="61">
        <v>40.700000000000003</v>
      </c>
    </row>
    <row r="41" spans="1:12" ht="16.5" thickBot="1" x14ac:dyDescent="0.3">
      <c r="A41" s="58" t="s">
        <v>92</v>
      </c>
      <c r="B41" s="92"/>
      <c r="C41" s="96">
        <v>3461828</v>
      </c>
      <c r="D41" s="95" t="s">
        <v>569</v>
      </c>
      <c r="E41" s="81"/>
      <c r="F41" s="78">
        <v>2.8738999999999999</v>
      </c>
      <c r="G41" s="94">
        <v>2.8738999999999999</v>
      </c>
      <c r="H41" s="78">
        <f t="shared" si="0"/>
        <v>0</v>
      </c>
      <c r="I41" s="81"/>
      <c r="J41" s="104">
        <f t="shared" si="3"/>
        <v>0.90168000000000004</v>
      </c>
      <c r="K41" s="61">
        <v>40.799999999999997</v>
      </c>
    </row>
    <row r="42" spans="1:12" ht="16.5" thickBot="1" x14ac:dyDescent="0.3">
      <c r="A42" s="58" t="s">
        <v>93</v>
      </c>
      <c r="B42" s="92"/>
      <c r="C42" s="113">
        <v>3461841</v>
      </c>
      <c r="D42" s="95" t="s">
        <v>569</v>
      </c>
      <c r="E42" s="81"/>
      <c r="F42" s="78">
        <v>3.6654</v>
      </c>
      <c r="G42" s="78">
        <v>3.6654</v>
      </c>
      <c r="H42" s="78">
        <f t="shared" si="0"/>
        <v>0</v>
      </c>
      <c r="I42" s="81"/>
      <c r="J42" s="104">
        <f t="shared" si="3"/>
        <v>1.4254500000000001</v>
      </c>
      <c r="K42" s="61">
        <v>64.5</v>
      </c>
    </row>
    <row r="43" spans="1:12" ht="16.5" thickBot="1" x14ac:dyDescent="0.3">
      <c r="A43" s="58" t="s">
        <v>94</v>
      </c>
      <c r="B43" s="92"/>
      <c r="C43" s="114">
        <v>3461866</v>
      </c>
      <c r="D43" s="95" t="s">
        <v>569</v>
      </c>
      <c r="E43" s="81"/>
      <c r="F43" s="78">
        <v>4.1730999999999998</v>
      </c>
      <c r="G43" s="78">
        <v>4.1730999999999998</v>
      </c>
      <c r="H43" s="78">
        <f t="shared" si="0"/>
        <v>0</v>
      </c>
      <c r="I43" s="81"/>
      <c r="J43" s="104">
        <f t="shared" si="3"/>
        <v>1.34589</v>
      </c>
      <c r="K43" s="61">
        <v>60.9</v>
      </c>
    </row>
    <row r="44" spans="1:12" ht="16.5" thickBot="1" x14ac:dyDescent="0.3">
      <c r="A44" s="58" t="s">
        <v>95</v>
      </c>
      <c r="B44" s="92"/>
      <c r="C44" s="96">
        <v>3461871</v>
      </c>
      <c r="D44" s="95" t="s">
        <v>569</v>
      </c>
      <c r="E44" s="81"/>
      <c r="F44" s="78">
        <v>5.8493000000000004</v>
      </c>
      <c r="G44" s="78">
        <v>5.8493000000000004</v>
      </c>
      <c r="H44" s="78">
        <f t="shared" si="0"/>
        <v>0</v>
      </c>
      <c r="I44" s="81"/>
      <c r="J44" s="104">
        <f t="shared" si="3"/>
        <v>1.3945100000000001</v>
      </c>
      <c r="K44" s="61">
        <v>63.1</v>
      </c>
    </row>
    <row r="45" spans="1:12" ht="16.5" thickBot="1" x14ac:dyDescent="0.3">
      <c r="A45" s="58" t="s">
        <v>96</v>
      </c>
      <c r="B45" s="93"/>
      <c r="C45" s="96">
        <v>3461744</v>
      </c>
      <c r="D45" s="95" t="s">
        <v>569</v>
      </c>
      <c r="E45" s="81"/>
      <c r="F45" s="78">
        <v>3.5194999999999999</v>
      </c>
      <c r="G45" s="78">
        <v>3.5194999999999999</v>
      </c>
      <c r="H45" s="78">
        <f t="shared" si="0"/>
        <v>0</v>
      </c>
      <c r="I45" s="81"/>
      <c r="J45" s="104">
        <f t="shared" si="3"/>
        <v>1.08511</v>
      </c>
      <c r="K45" s="61">
        <v>49.1</v>
      </c>
    </row>
    <row r="46" spans="1:12" ht="16.5" thickBot="1" x14ac:dyDescent="0.3">
      <c r="A46" s="58" t="s">
        <v>97</v>
      </c>
      <c r="B46" s="92"/>
      <c r="C46" s="96">
        <v>3461769</v>
      </c>
      <c r="D46" s="95" t="s">
        <v>569</v>
      </c>
      <c r="E46" s="81"/>
      <c r="F46" s="78">
        <v>2.9990999999999999</v>
      </c>
      <c r="G46" s="78">
        <v>2.9990999999999999</v>
      </c>
      <c r="H46" s="78">
        <f t="shared" si="0"/>
        <v>0</v>
      </c>
      <c r="I46" s="81"/>
      <c r="J46" s="104">
        <f t="shared" si="3"/>
        <v>1.0364900000000001</v>
      </c>
      <c r="K46" s="61">
        <v>46.9</v>
      </c>
    </row>
    <row r="47" spans="1:12" ht="16.5" thickBot="1" x14ac:dyDescent="0.3">
      <c r="A47" s="58" t="s">
        <v>98</v>
      </c>
      <c r="B47" s="92"/>
      <c r="C47" s="96">
        <v>3461870</v>
      </c>
      <c r="D47" s="95" t="s">
        <v>569</v>
      </c>
      <c r="E47" s="81">
        <v>3.4809999999999999</v>
      </c>
      <c r="F47" s="91">
        <v>3.4809999999999999</v>
      </c>
      <c r="G47" s="78">
        <v>5.5811000000000002</v>
      </c>
      <c r="H47" s="78">
        <f t="shared" si="0"/>
        <v>2.1001000000000003</v>
      </c>
      <c r="I47" s="81"/>
      <c r="J47" s="104"/>
      <c r="K47" s="62">
        <v>62</v>
      </c>
      <c r="L47">
        <f>(H26+H33+H47)/(K26+K33+K47)</f>
        <v>2.3333930704898448E-2</v>
      </c>
    </row>
    <row r="48" spans="1:12" ht="16.5" thickBot="1" x14ac:dyDescent="0.3">
      <c r="A48" s="58" t="s">
        <v>99</v>
      </c>
      <c r="B48" s="92"/>
      <c r="C48" s="96">
        <v>3461863</v>
      </c>
      <c r="D48" s="95" t="s">
        <v>569</v>
      </c>
      <c r="E48" s="81"/>
      <c r="F48" s="78">
        <v>4.5427999999999997</v>
      </c>
      <c r="G48" s="78">
        <v>4.5427999999999997</v>
      </c>
      <c r="H48" s="78">
        <f t="shared" si="0"/>
        <v>0</v>
      </c>
      <c r="I48" s="81"/>
      <c r="J48" s="104">
        <f>K48*0.0221</f>
        <v>1.27738</v>
      </c>
      <c r="K48" s="61">
        <v>57.8</v>
      </c>
    </row>
    <row r="49" spans="1:14" ht="16.5" thickBot="1" x14ac:dyDescent="0.3">
      <c r="A49" s="58" t="s">
        <v>100</v>
      </c>
      <c r="B49" s="92"/>
      <c r="C49" s="96">
        <v>3461767</v>
      </c>
      <c r="D49" s="95" t="s">
        <v>569</v>
      </c>
      <c r="E49" s="81">
        <v>1.8255999999999999</v>
      </c>
      <c r="F49" s="91">
        <v>1.8255999999999999</v>
      </c>
      <c r="G49" s="78">
        <v>2.8576000000000001</v>
      </c>
      <c r="H49" s="78">
        <f t="shared" si="0"/>
        <v>1.0320000000000003</v>
      </c>
      <c r="I49" s="81"/>
      <c r="J49" s="104"/>
      <c r="K49" s="62">
        <v>40</v>
      </c>
    </row>
    <row r="50" spans="1:14" ht="16.5" thickBot="1" x14ac:dyDescent="0.3">
      <c r="A50" s="58" t="s">
        <v>101</v>
      </c>
      <c r="B50" s="92"/>
      <c r="C50" s="96">
        <v>3461868</v>
      </c>
      <c r="D50" s="95" t="s">
        <v>569</v>
      </c>
      <c r="E50" s="81"/>
      <c r="F50" s="78">
        <v>4.6650999999999998</v>
      </c>
      <c r="G50" s="78">
        <v>4.6650999999999998</v>
      </c>
      <c r="H50" s="78">
        <f t="shared" si="0"/>
        <v>0</v>
      </c>
      <c r="I50" s="81"/>
      <c r="J50" s="104">
        <f>K50*0.0221</f>
        <v>1.3856700000000002</v>
      </c>
      <c r="K50" s="61">
        <v>62.7</v>
      </c>
    </row>
    <row r="51" spans="1:14" ht="16.5" thickBot="1" x14ac:dyDescent="0.3">
      <c r="A51" s="58" t="s">
        <v>102</v>
      </c>
      <c r="B51" s="92"/>
      <c r="C51" s="96">
        <v>3461865</v>
      </c>
      <c r="D51" s="95" t="s">
        <v>569</v>
      </c>
      <c r="E51" s="81"/>
      <c r="F51" s="78">
        <v>1.9659</v>
      </c>
      <c r="G51" s="78">
        <v>1.9659</v>
      </c>
      <c r="H51" s="78">
        <f t="shared" si="0"/>
        <v>0</v>
      </c>
      <c r="I51" s="81"/>
      <c r="J51" s="104">
        <f t="shared" ref="J51:J53" si="4">K51*0.0221</f>
        <v>1.07406</v>
      </c>
      <c r="K51" s="61">
        <v>48.6</v>
      </c>
      <c r="M51" s="107">
        <v>2367.38</v>
      </c>
    </row>
    <row r="52" spans="1:14" ht="16.5" thickBot="1" x14ac:dyDescent="0.3">
      <c r="A52" s="58" t="s">
        <v>103</v>
      </c>
      <c r="B52" s="92"/>
      <c r="C52" s="96">
        <v>3461864</v>
      </c>
      <c r="D52" s="95" t="s">
        <v>569</v>
      </c>
      <c r="E52" s="81"/>
      <c r="F52" s="78">
        <v>1.7873000000000001</v>
      </c>
      <c r="G52" s="78">
        <v>1.7873000000000001</v>
      </c>
      <c r="H52" s="78">
        <f t="shared" si="0"/>
        <v>0</v>
      </c>
      <c r="I52" s="81"/>
      <c r="J52" s="104">
        <f t="shared" si="4"/>
        <v>1.0342800000000001</v>
      </c>
      <c r="K52" s="61">
        <v>46.8</v>
      </c>
    </row>
    <row r="53" spans="1:14" ht="16.5" thickBot="1" x14ac:dyDescent="0.3">
      <c r="A53" s="58" t="s">
        <v>104</v>
      </c>
      <c r="B53" s="92"/>
      <c r="C53" s="96">
        <v>3461860</v>
      </c>
      <c r="D53" s="95" t="s">
        <v>569</v>
      </c>
      <c r="E53" s="81"/>
      <c r="F53" s="78">
        <v>3.0802999999999998</v>
      </c>
      <c r="G53" s="78">
        <v>3.0802999999999998</v>
      </c>
      <c r="H53" s="78">
        <f t="shared" si="0"/>
        <v>0</v>
      </c>
      <c r="I53" s="81"/>
      <c r="J53" s="104">
        <f t="shared" si="4"/>
        <v>1.36799</v>
      </c>
      <c r="K53" s="61">
        <v>61.9</v>
      </c>
    </row>
    <row r="54" spans="1:14" ht="16.5" thickBot="1" x14ac:dyDescent="0.3">
      <c r="A54" s="58" t="s">
        <v>105</v>
      </c>
      <c r="B54" s="92"/>
      <c r="C54" s="96">
        <v>3461921</v>
      </c>
      <c r="D54" s="95" t="s">
        <v>569</v>
      </c>
      <c r="E54" s="81">
        <v>1.7901</v>
      </c>
      <c r="F54" s="91">
        <v>1.7901</v>
      </c>
      <c r="G54" s="78">
        <v>2.7624</v>
      </c>
      <c r="H54" s="78">
        <f t="shared" si="0"/>
        <v>0.97229999999999994</v>
      </c>
      <c r="I54" s="81">
        <v>-0.14879999999999999</v>
      </c>
      <c r="J54" s="104"/>
      <c r="K54" s="61">
        <v>57.6</v>
      </c>
      <c r="M54" s="105">
        <v>0.14879999999999999</v>
      </c>
      <c r="N54">
        <f>M54*M51</f>
        <v>352.266144</v>
      </c>
    </row>
    <row r="55" spans="1:14" ht="16.5" thickBot="1" x14ac:dyDescent="0.3">
      <c r="A55" s="58" t="s">
        <v>106</v>
      </c>
      <c r="B55" s="92"/>
      <c r="C55" s="96">
        <v>3461926</v>
      </c>
      <c r="D55" s="95" t="s">
        <v>569</v>
      </c>
      <c r="E55" s="81"/>
      <c r="F55" s="78">
        <v>1.6606000000000001</v>
      </c>
      <c r="G55" s="78">
        <v>1.6606000000000001</v>
      </c>
      <c r="H55" s="78">
        <f t="shared" si="0"/>
        <v>0</v>
      </c>
      <c r="I55" s="81"/>
      <c r="J55" s="104">
        <f>K55*0.0221</f>
        <v>0.88400000000000012</v>
      </c>
      <c r="K55" s="62">
        <v>40</v>
      </c>
    </row>
    <row r="56" spans="1:14" ht="16.5" thickBot="1" x14ac:dyDescent="0.3">
      <c r="A56" s="58" t="s">
        <v>107</v>
      </c>
      <c r="B56" s="92"/>
      <c r="C56" s="96">
        <v>3461859</v>
      </c>
      <c r="D56" s="95" t="s">
        <v>569</v>
      </c>
      <c r="E56" s="81">
        <v>2.7256999999999998</v>
      </c>
      <c r="F56" s="91">
        <v>2.7256999999999998</v>
      </c>
      <c r="G56" s="78">
        <v>4.2476000000000003</v>
      </c>
      <c r="H56" s="78">
        <f t="shared" si="0"/>
        <v>1.5219000000000005</v>
      </c>
      <c r="I56" s="81"/>
      <c r="J56" s="104"/>
      <c r="K56" s="61">
        <v>62.8</v>
      </c>
    </row>
    <row r="57" spans="1:14" ht="16.5" thickBot="1" x14ac:dyDescent="0.3">
      <c r="A57" s="58" t="s">
        <v>108</v>
      </c>
      <c r="B57" s="92"/>
      <c r="C57" s="96">
        <v>3461628</v>
      </c>
      <c r="D57" s="95" t="s">
        <v>569</v>
      </c>
      <c r="E57" s="81"/>
      <c r="F57" s="78">
        <v>1.9229000000000001</v>
      </c>
      <c r="G57" s="78">
        <v>1.9229000000000001</v>
      </c>
      <c r="H57" s="78">
        <f t="shared" si="0"/>
        <v>0</v>
      </c>
      <c r="I57" s="81"/>
      <c r="J57" s="104">
        <f>K57*0.0221</f>
        <v>1.07406</v>
      </c>
      <c r="K57" s="61">
        <v>48.6</v>
      </c>
    </row>
    <row r="58" spans="1:14" ht="16.5" thickBot="1" x14ac:dyDescent="0.3">
      <c r="A58" s="58" t="s">
        <v>109</v>
      </c>
      <c r="B58" s="92"/>
      <c r="C58" s="96">
        <v>3461918</v>
      </c>
      <c r="D58" s="95" t="s">
        <v>569</v>
      </c>
      <c r="E58" s="81"/>
      <c r="F58" s="78">
        <v>1.79</v>
      </c>
      <c r="G58" s="78">
        <v>1.79</v>
      </c>
      <c r="H58" s="78">
        <f t="shared" si="0"/>
        <v>0</v>
      </c>
      <c r="I58" s="81"/>
      <c r="J58" s="104">
        <f>K58*0.0221</f>
        <v>1.03207</v>
      </c>
      <c r="K58" s="61">
        <v>46.7</v>
      </c>
    </row>
    <row r="59" spans="1:14" ht="16.5" thickBot="1" x14ac:dyDescent="0.3">
      <c r="A59" s="58" t="s">
        <v>110</v>
      </c>
      <c r="B59" s="92"/>
      <c r="C59" s="96">
        <v>3461617</v>
      </c>
      <c r="D59" s="95" t="s">
        <v>569</v>
      </c>
      <c r="E59" s="81">
        <v>1.7797000000000001</v>
      </c>
      <c r="F59" s="91">
        <v>1.7797000000000001</v>
      </c>
      <c r="G59" s="78">
        <v>2.7250999999999999</v>
      </c>
      <c r="H59" s="78">
        <f t="shared" si="0"/>
        <v>0.9453999999999998</v>
      </c>
      <c r="I59" s="81"/>
      <c r="J59" s="104"/>
      <c r="K59" s="61">
        <v>61.8</v>
      </c>
    </row>
    <row r="60" spans="1:14" ht="16.5" thickBot="1" x14ac:dyDescent="0.3">
      <c r="A60" s="58" t="s">
        <v>111</v>
      </c>
      <c r="B60" s="93"/>
      <c r="C60" s="96">
        <v>3461924</v>
      </c>
      <c r="D60" s="95" t="s">
        <v>569</v>
      </c>
      <c r="E60" s="81"/>
      <c r="F60" s="78">
        <v>2.4557000000000002</v>
      </c>
      <c r="G60" s="78">
        <v>2.4557000000000002</v>
      </c>
      <c r="H60" s="78">
        <f t="shared" si="0"/>
        <v>0</v>
      </c>
      <c r="I60" s="81"/>
      <c r="J60" s="104">
        <f>K60*0.0221</f>
        <v>1.27959</v>
      </c>
      <c r="K60" s="61">
        <v>57.9</v>
      </c>
    </row>
    <row r="61" spans="1:14" ht="16.5" thickBot="1" x14ac:dyDescent="0.3">
      <c r="A61" s="58" t="s">
        <v>112</v>
      </c>
      <c r="B61" s="92"/>
      <c r="C61" s="96">
        <v>3461922</v>
      </c>
      <c r="D61" s="95" t="s">
        <v>569</v>
      </c>
      <c r="E61" s="81">
        <v>1.4852000000000001</v>
      </c>
      <c r="F61" s="91">
        <v>1.4852000000000001</v>
      </c>
      <c r="G61" s="78">
        <v>2.2713999999999999</v>
      </c>
      <c r="H61" s="78">
        <f t="shared" si="0"/>
        <v>0.78619999999999979</v>
      </c>
      <c r="I61" s="81"/>
      <c r="J61" s="104"/>
      <c r="K61" s="61">
        <v>39.9</v>
      </c>
    </row>
    <row r="62" spans="1:14" ht="16.5" thickBot="1" x14ac:dyDescent="0.3">
      <c r="A62" s="58" t="s">
        <v>113</v>
      </c>
      <c r="B62" s="92"/>
      <c r="C62" s="96">
        <v>3461623</v>
      </c>
      <c r="D62" s="95" t="s">
        <v>569</v>
      </c>
      <c r="E62" s="81">
        <v>1.7984</v>
      </c>
      <c r="F62" s="91">
        <v>1.7984</v>
      </c>
      <c r="G62" s="78">
        <v>3.5838999999999999</v>
      </c>
      <c r="H62" s="78">
        <f t="shared" si="0"/>
        <v>1.7854999999999999</v>
      </c>
      <c r="I62" s="81"/>
      <c r="J62" s="104"/>
      <c r="K62" s="61">
        <v>63.1</v>
      </c>
    </row>
    <row r="63" spans="1:14" ht="16.5" thickBot="1" x14ac:dyDescent="0.3">
      <c r="A63" s="58" t="s">
        <v>114</v>
      </c>
      <c r="B63" s="92"/>
      <c r="C63" s="96">
        <v>3461927</v>
      </c>
      <c r="D63" s="95" t="s">
        <v>569</v>
      </c>
      <c r="E63" s="81"/>
      <c r="F63" s="78">
        <v>2.1097999999999999</v>
      </c>
      <c r="G63" s="78">
        <v>2.1097999999999999</v>
      </c>
      <c r="H63" s="78">
        <f t="shared" si="0"/>
        <v>0</v>
      </c>
      <c r="I63" s="81"/>
      <c r="J63" s="104">
        <f>K63*0.0221</f>
        <v>1.0784800000000001</v>
      </c>
      <c r="K63" s="61">
        <v>48.8</v>
      </c>
    </row>
    <row r="64" spans="1:14" ht="16.5" thickBot="1" x14ac:dyDescent="0.3">
      <c r="A64" s="58" t="s">
        <v>115</v>
      </c>
      <c r="B64" s="92"/>
      <c r="C64" s="96">
        <v>3461925</v>
      </c>
      <c r="D64" s="95" t="s">
        <v>569</v>
      </c>
      <c r="E64" s="81">
        <v>1.1265000000000001</v>
      </c>
      <c r="F64" s="91">
        <v>1.1265000000000001</v>
      </c>
      <c r="G64" s="78">
        <v>1.8547</v>
      </c>
      <c r="H64" s="78">
        <f t="shared" si="0"/>
        <v>0.72819999999999996</v>
      </c>
      <c r="I64" s="81"/>
      <c r="J64" s="104"/>
      <c r="K64" s="61">
        <v>46.9</v>
      </c>
    </row>
    <row r="65" spans="1:11" ht="16.5" thickBot="1" x14ac:dyDescent="0.3">
      <c r="A65" s="58" t="s">
        <v>116</v>
      </c>
      <c r="B65" s="92"/>
      <c r="C65" s="96">
        <v>3461619</v>
      </c>
      <c r="D65" s="95" t="s">
        <v>569</v>
      </c>
      <c r="E65" s="81">
        <v>1.8605</v>
      </c>
      <c r="F65" s="91">
        <v>1.8605</v>
      </c>
      <c r="G65" s="78">
        <v>2.7665000000000002</v>
      </c>
      <c r="H65" s="78">
        <f t="shared" si="0"/>
        <v>0.90600000000000014</v>
      </c>
      <c r="I65" s="81"/>
      <c r="J65" s="104"/>
      <c r="K65" s="61">
        <v>61.8</v>
      </c>
    </row>
    <row r="66" spans="1:11" ht="16.5" thickBot="1" x14ac:dyDescent="0.3">
      <c r="A66" s="58" t="s">
        <v>117</v>
      </c>
      <c r="B66" s="92"/>
      <c r="C66" s="96">
        <v>3461920</v>
      </c>
      <c r="D66" s="95" t="s">
        <v>569</v>
      </c>
      <c r="E66" s="81">
        <v>2.0061</v>
      </c>
      <c r="F66" s="91">
        <v>2.0061</v>
      </c>
      <c r="G66" s="78">
        <v>3.0249999999999999</v>
      </c>
      <c r="H66" s="78">
        <f t="shared" si="0"/>
        <v>1.0188999999999999</v>
      </c>
      <c r="I66" s="81"/>
      <c r="J66" s="104"/>
      <c r="K66" s="61">
        <v>57.9</v>
      </c>
    </row>
    <row r="67" spans="1:11" ht="16.5" thickBot="1" x14ac:dyDescent="0.3">
      <c r="A67" s="58" t="s">
        <v>118</v>
      </c>
      <c r="B67" s="92"/>
      <c r="C67" s="96">
        <v>3461929</v>
      </c>
      <c r="D67" s="95" t="s">
        <v>569</v>
      </c>
      <c r="E67" s="81">
        <v>1.5982000000000001</v>
      </c>
      <c r="F67" s="91">
        <v>1.5982000000000001</v>
      </c>
      <c r="G67" s="78">
        <v>2.5238</v>
      </c>
      <c r="H67" s="78">
        <f t="shared" si="0"/>
        <v>0.92559999999999998</v>
      </c>
      <c r="I67" s="81"/>
      <c r="J67" s="104"/>
      <c r="K67" s="61">
        <v>39.9</v>
      </c>
    </row>
    <row r="68" spans="1:11" ht="16.5" thickBot="1" x14ac:dyDescent="0.3">
      <c r="A68" s="58" t="s">
        <v>119</v>
      </c>
      <c r="B68" s="92"/>
      <c r="C68" s="96">
        <v>3461722</v>
      </c>
      <c r="D68" s="95" t="s">
        <v>569</v>
      </c>
      <c r="E68" s="81"/>
      <c r="F68" s="78">
        <v>4.5907999999999998</v>
      </c>
      <c r="G68" s="78">
        <v>4.5907999999999998</v>
      </c>
      <c r="H68" s="78">
        <f t="shared" si="0"/>
        <v>0</v>
      </c>
      <c r="I68" s="81"/>
      <c r="J68" s="104">
        <f>K68*0.0221</f>
        <v>1.3923000000000001</v>
      </c>
      <c r="K68" s="62">
        <v>63</v>
      </c>
    </row>
    <row r="69" spans="1:11" ht="16.5" thickBot="1" x14ac:dyDescent="0.3">
      <c r="A69" s="58" t="s">
        <v>120</v>
      </c>
      <c r="B69" s="92"/>
      <c r="C69" s="96">
        <v>3461730</v>
      </c>
      <c r="D69" s="95" t="s">
        <v>569</v>
      </c>
      <c r="E69" s="81"/>
      <c r="F69" s="78">
        <v>2.8028</v>
      </c>
      <c r="G69" s="78">
        <v>2.8028</v>
      </c>
      <c r="H69" s="78">
        <f t="shared" si="0"/>
        <v>0</v>
      </c>
      <c r="I69" s="81"/>
      <c r="J69" s="104">
        <f t="shared" ref="J69:J70" si="5">K69*0.0221</f>
        <v>1.0784800000000001</v>
      </c>
      <c r="K69" s="61">
        <v>48.8</v>
      </c>
    </row>
    <row r="70" spans="1:11" ht="16.5" thickBot="1" x14ac:dyDescent="0.3">
      <c r="A70" s="58" t="s">
        <v>121</v>
      </c>
      <c r="B70" s="92"/>
      <c r="C70" s="96">
        <v>3461624</v>
      </c>
      <c r="D70" s="95" t="s">
        <v>569</v>
      </c>
      <c r="E70" s="81"/>
      <c r="F70" s="78">
        <v>2.6871999999999998</v>
      </c>
      <c r="G70" s="78">
        <v>2.6871999999999998</v>
      </c>
      <c r="H70" s="78">
        <f t="shared" si="0"/>
        <v>0</v>
      </c>
      <c r="I70" s="81"/>
      <c r="J70" s="104">
        <f t="shared" si="5"/>
        <v>1.0342800000000001</v>
      </c>
      <c r="K70" s="61">
        <v>46.8</v>
      </c>
    </row>
    <row r="71" spans="1:11" ht="16.5" thickBot="1" x14ac:dyDescent="0.3">
      <c r="A71" s="58" t="s">
        <v>122</v>
      </c>
      <c r="B71" s="92"/>
      <c r="C71" s="96">
        <v>3461724</v>
      </c>
      <c r="D71" s="95" t="s">
        <v>569</v>
      </c>
      <c r="E71" s="81">
        <v>1.7493000000000001</v>
      </c>
      <c r="F71" s="91">
        <v>1.7493000000000001</v>
      </c>
      <c r="G71" s="78">
        <v>2.4771000000000001</v>
      </c>
      <c r="H71" s="78">
        <f t="shared" si="0"/>
        <v>0.7278</v>
      </c>
      <c r="I71" s="81"/>
      <c r="J71" s="104"/>
      <c r="K71" s="61">
        <v>61.9</v>
      </c>
    </row>
    <row r="72" spans="1:11" ht="16.5" thickBot="1" x14ac:dyDescent="0.3">
      <c r="A72" s="58" t="s">
        <v>123</v>
      </c>
      <c r="B72" s="92"/>
      <c r="C72" s="96">
        <v>3461627</v>
      </c>
      <c r="D72" s="95" t="s">
        <v>569</v>
      </c>
      <c r="E72" s="81">
        <v>1.998</v>
      </c>
      <c r="F72" s="91">
        <v>1.998</v>
      </c>
      <c r="G72" s="78">
        <v>3.1093999999999999</v>
      </c>
      <c r="H72" s="78">
        <f t="shared" ref="H72:H135" si="6">G72-F72</f>
        <v>1.1113999999999999</v>
      </c>
      <c r="I72" s="81"/>
      <c r="J72" s="104"/>
      <c r="K72" s="61">
        <v>57.8</v>
      </c>
    </row>
    <row r="73" spans="1:11" ht="16.5" thickBot="1" x14ac:dyDescent="0.3">
      <c r="A73" s="58" t="s">
        <v>124</v>
      </c>
      <c r="B73" s="92"/>
      <c r="C73" s="96">
        <v>3461626</v>
      </c>
      <c r="D73" s="95" t="s">
        <v>569</v>
      </c>
      <c r="E73" s="81">
        <v>1.4950000000000001</v>
      </c>
      <c r="F73" s="91">
        <v>1.4950000000000001</v>
      </c>
      <c r="G73" s="78">
        <v>2.3037999999999998</v>
      </c>
      <c r="H73" s="78">
        <f t="shared" si="6"/>
        <v>0.80879999999999974</v>
      </c>
      <c r="I73" s="81"/>
      <c r="J73" s="104"/>
      <c r="K73" s="62">
        <v>40</v>
      </c>
    </row>
    <row r="74" spans="1:11" ht="16.5" thickBot="1" x14ac:dyDescent="0.3">
      <c r="A74" s="58" t="s">
        <v>125</v>
      </c>
      <c r="B74" s="93"/>
      <c r="C74" s="96">
        <v>3461625</v>
      </c>
      <c r="D74" s="95" t="s">
        <v>569</v>
      </c>
      <c r="E74" s="81"/>
      <c r="F74" s="78">
        <v>4.3884999999999996</v>
      </c>
      <c r="G74" s="78">
        <v>4.3884999999999996</v>
      </c>
      <c r="H74" s="78">
        <f t="shared" si="6"/>
        <v>0</v>
      </c>
      <c r="I74" s="81"/>
      <c r="J74" s="104">
        <f>K74*0.0221</f>
        <v>1.3945100000000001</v>
      </c>
      <c r="K74" s="61">
        <v>63.1</v>
      </c>
    </row>
    <row r="75" spans="1:11" ht="16.5" thickBot="1" x14ac:dyDescent="0.3">
      <c r="A75" s="58" t="s">
        <v>126</v>
      </c>
      <c r="B75" s="92"/>
      <c r="C75" s="96">
        <v>3461622</v>
      </c>
      <c r="D75" s="95" t="s">
        <v>569</v>
      </c>
      <c r="E75" s="81"/>
      <c r="F75" s="78">
        <v>2.7389999999999999</v>
      </c>
      <c r="G75" s="78">
        <v>2.7389999999999999</v>
      </c>
      <c r="H75" s="78">
        <f t="shared" si="6"/>
        <v>0</v>
      </c>
      <c r="I75" s="81"/>
      <c r="J75" s="104">
        <f t="shared" ref="J75:J76" si="7">K75*0.0221</f>
        <v>1.0762700000000001</v>
      </c>
      <c r="K75" s="61">
        <v>48.7</v>
      </c>
    </row>
    <row r="76" spans="1:11" ht="16.5" thickBot="1" x14ac:dyDescent="0.3">
      <c r="A76" s="58" t="s">
        <v>127</v>
      </c>
      <c r="B76" s="92"/>
      <c r="C76" s="96">
        <v>3462014</v>
      </c>
      <c r="D76" s="95" t="s">
        <v>569</v>
      </c>
      <c r="E76" s="81"/>
      <c r="F76" s="78">
        <v>2.6621999999999999</v>
      </c>
      <c r="G76" s="78">
        <v>2.6621999999999999</v>
      </c>
      <c r="H76" s="78">
        <f t="shared" si="6"/>
        <v>0</v>
      </c>
      <c r="I76" s="81"/>
      <c r="J76" s="104">
        <f t="shared" si="7"/>
        <v>1.03207</v>
      </c>
      <c r="K76" s="61">
        <v>46.7</v>
      </c>
    </row>
    <row r="77" spans="1:11" ht="16.5" thickBot="1" x14ac:dyDescent="0.3">
      <c r="A77" s="58" t="s">
        <v>128</v>
      </c>
      <c r="B77" s="92"/>
      <c r="C77" s="96">
        <v>3461631</v>
      </c>
      <c r="D77" s="95" t="s">
        <v>569</v>
      </c>
      <c r="E77" s="81">
        <v>2.6297000000000001</v>
      </c>
      <c r="F77" s="91">
        <v>2.6297000000000001</v>
      </c>
      <c r="G77" s="78">
        <v>4.3018000000000001</v>
      </c>
      <c r="H77" s="78">
        <f t="shared" si="6"/>
        <v>1.6720999999999999</v>
      </c>
      <c r="I77" s="81"/>
      <c r="J77" s="104"/>
      <c r="K77" s="61">
        <v>61.9</v>
      </c>
    </row>
    <row r="78" spans="1:11" ht="16.5" thickBot="1" x14ac:dyDescent="0.3">
      <c r="A78" s="58" t="s">
        <v>129</v>
      </c>
      <c r="B78" s="92"/>
      <c r="C78" s="96">
        <v>3461620</v>
      </c>
      <c r="D78" s="95" t="s">
        <v>569</v>
      </c>
      <c r="E78" s="81">
        <v>0.2026</v>
      </c>
      <c r="F78" s="81">
        <v>2.1385999999999998</v>
      </c>
      <c r="G78" s="78">
        <v>2.1385999999999998</v>
      </c>
      <c r="H78" s="78">
        <f t="shared" si="6"/>
        <v>0</v>
      </c>
      <c r="I78" s="81"/>
      <c r="J78" s="104">
        <f>K78*0.0221</f>
        <v>1.2729600000000001</v>
      </c>
      <c r="K78" s="61">
        <v>57.6</v>
      </c>
    </row>
    <row r="79" spans="1:11" ht="16.5" thickBot="1" x14ac:dyDescent="0.3">
      <c r="A79" s="58" t="s">
        <v>130</v>
      </c>
      <c r="B79" s="92"/>
      <c r="C79" s="96">
        <v>3462011</v>
      </c>
      <c r="D79" s="95" t="s">
        <v>569</v>
      </c>
      <c r="E79" s="81">
        <v>0.28289999999999998</v>
      </c>
      <c r="F79" s="78">
        <v>3.2538</v>
      </c>
      <c r="G79" s="78">
        <v>3.2538</v>
      </c>
      <c r="H79" s="78">
        <f t="shared" si="6"/>
        <v>0</v>
      </c>
      <c r="I79" s="81"/>
      <c r="J79" s="104">
        <f>K79*0.0221</f>
        <v>0.88179000000000007</v>
      </c>
      <c r="K79" s="61">
        <v>39.9</v>
      </c>
    </row>
    <row r="80" spans="1:11" ht="16.5" thickBot="1" x14ac:dyDescent="0.3">
      <c r="A80" s="58" t="s">
        <v>131</v>
      </c>
      <c r="B80" s="92"/>
      <c r="C80" s="96">
        <v>3462008</v>
      </c>
      <c r="D80" s="95" t="s">
        <v>569</v>
      </c>
      <c r="E80" s="81">
        <v>1.9673</v>
      </c>
      <c r="F80" s="78">
        <v>1.9673</v>
      </c>
      <c r="G80" s="78">
        <v>3.5217999999999998</v>
      </c>
      <c r="H80" s="78">
        <f t="shared" si="6"/>
        <v>1.5544999999999998</v>
      </c>
      <c r="I80" s="81"/>
      <c r="J80" s="104"/>
      <c r="K80" s="61">
        <v>62.9</v>
      </c>
    </row>
    <row r="81" spans="1:14" ht="16.5" thickBot="1" x14ac:dyDescent="0.3">
      <c r="A81" s="58" t="s">
        <v>132</v>
      </c>
      <c r="B81" s="92"/>
      <c r="C81" s="96">
        <v>3461618</v>
      </c>
      <c r="D81" s="95" t="s">
        <v>569</v>
      </c>
      <c r="E81" s="81"/>
      <c r="F81" s="78">
        <v>2.9721000000000002</v>
      </c>
      <c r="G81" s="78">
        <v>2.9721000000000002</v>
      </c>
      <c r="H81" s="78">
        <f t="shared" si="6"/>
        <v>0</v>
      </c>
      <c r="I81" s="81"/>
      <c r="J81" s="104">
        <f>K81*0.0221</f>
        <v>1.07406</v>
      </c>
      <c r="K81" s="61">
        <v>48.6</v>
      </c>
    </row>
    <row r="82" spans="1:14" ht="16.5" thickBot="1" x14ac:dyDescent="0.3">
      <c r="A82" s="58" t="s">
        <v>133</v>
      </c>
      <c r="B82" s="98"/>
      <c r="C82" s="96">
        <v>3461630</v>
      </c>
      <c r="D82" s="95" t="s">
        <v>569</v>
      </c>
      <c r="E82" s="81"/>
      <c r="F82" s="78">
        <v>1.8552</v>
      </c>
      <c r="G82" s="78">
        <v>1.8552</v>
      </c>
      <c r="H82" s="78">
        <f t="shared" si="6"/>
        <v>0</v>
      </c>
      <c r="I82" s="81"/>
      <c r="J82" s="104">
        <f t="shared" ref="J82:J83" si="8">K82*0.0221</f>
        <v>1.03207</v>
      </c>
      <c r="K82" s="61">
        <v>46.7</v>
      </c>
    </row>
    <row r="83" spans="1:14" ht="16.5" thickBot="1" x14ac:dyDescent="0.3">
      <c r="A83" s="58" t="s">
        <v>134</v>
      </c>
      <c r="B83" s="98"/>
      <c r="C83" s="96">
        <v>3462020</v>
      </c>
      <c r="D83" s="95" t="s">
        <v>569</v>
      </c>
      <c r="E83" s="81"/>
      <c r="F83" s="78">
        <v>3.2989000000000002</v>
      </c>
      <c r="G83" s="78">
        <v>3.2989000000000002</v>
      </c>
      <c r="H83" s="78">
        <f t="shared" si="6"/>
        <v>0</v>
      </c>
      <c r="I83" s="81"/>
      <c r="J83" s="104">
        <f t="shared" si="8"/>
        <v>1.36578</v>
      </c>
      <c r="K83" s="61">
        <v>61.8</v>
      </c>
    </row>
    <row r="84" spans="1:14" ht="16.5" thickBot="1" x14ac:dyDescent="0.3">
      <c r="A84" s="58" t="s">
        <v>135</v>
      </c>
      <c r="B84" s="92"/>
      <c r="C84" s="96">
        <v>3462016</v>
      </c>
      <c r="D84" s="95" t="s">
        <v>569</v>
      </c>
      <c r="E84" s="81">
        <v>1.0461</v>
      </c>
      <c r="F84" s="91">
        <v>1.0461</v>
      </c>
      <c r="G84" s="78">
        <v>1.6205000000000001</v>
      </c>
      <c r="H84" s="78">
        <f t="shared" si="6"/>
        <v>0.57440000000000002</v>
      </c>
      <c r="I84" s="81">
        <v>-0.99529999999999996</v>
      </c>
      <c r="J84" s="104"/>
      <c r="K84" s="61">
        <v>57.7</v>
      </c>
      <c r="M84">
        <v>0.99529999999999996</v>
      </c>
      <c r="N84">
        <f>M84*M51</f>
        <v>2356.253314</v>
      </c>
    </row>
    <row r="85" spans="1:14" ht="16.5" thickBot="1" x14ac:dyDescent="0.3">
      <c r="A85" s="58" t="s">
        <v>136</v>
      </c>
      <c r="B85" s="92"/>
      <c r="C85" s="96">
        <v>3462019</v>
      </c>
      <c r="D85" s="95" t="s">
        <v>569</v>
      </c>
      <c r="E85" s="81">
        <v>1.51</v>
      </c>
      <c r="F85" s="91">
        <v>1.51</v>
      </c>
      <c r="G85" s="78">
        <v>2.5491999999999999</v>
      </c>
      <c r="H85" s="78">
        <f t="shared" si="6"/>
        <v>1.0391999999999999</v>
      </c>
      <c r="I85" s="81"/>
      <c r="J85" s="104"/>
      <c r="K85" s="61">
        <v>39.799999999999997</v>
      </c>
    </row>
    <row r="86" spans="1:14" ht="16.5" thickBot="1" x14ac:dyDescent="0.3">
      <c r="A86" s="58" t="s">
        <v>137</v>
      </c>
      <c r="B86" s="92"/>
      <c r="C86" s="96">
        <v>3461629</v>
      </c>
      <c r="D86" s="95" t="s">
        <v>569</v>
      </c>
      <c r="E86" s="81">
        <v>1.3048999999999999</v>
      </c>
      <c r="F86" s="91">
        <v>1.3048999999999999</v>
      </c>
      <c r="G86" s="78">
        <v>1.9550000000000001</v>
      </c>
      <c r="H86" s="78">
        <f t="shared" si="6"/>
        <v>0.65010000000000012</v>
      </c>
      <c r="I86" s="81"/>
      <c r="J86" s="104"/>
      <c r="K86" s="61">
        <v>62.9</v>
      </c>
    </row>
    <row r="87" spans="1:14" ht="16.5" thickBot="1" x14ac:dyDescent="0.3">
      <c r="A87" s="58" t="s">
        <v>138</v>
      </c>
      <c r="B87" s="92"/>
      <c r="C87" s="96">
        <v>3462009</v>
      </c>
      <c r="D87" s="95" t="s">
        <v>569</v>
      </c>
      <c r="E87" s="81"/>
      <c r="F87" s="78">
        <v>1.8851</v>
      </c>
      <c r="G87" s="78">
        <v>1.8851</v>
      </c>
      <c r="H87" s="78">
        <f t="shared" si="6"/>
        <v>0</v>
      </c>
      <c r="I87" s="81"/>
      <c r="J87" s="104">
        <f>K87*0.0221</f>
        <v>1.0762700000000001</v>
      </c>
      <c r="K87" s="61">
        <v>48.7</v>
      </c>
    </row>
    <row r="88" spans="1:14" ht="16.5" thickBot="1" x14ac:dyDescent="0.3">
      <c r="A88" s="58" t="s">
        <v>139</v>
      </c>
      <c r="B88" s="92"/>
      <c r="C88" s="96">
        <v>3462018</v>
      </c>
      <c r="D88" s="95" t="s">
        <v>569</v>
      </c>
      <c r="E88" s="81"/>
      <c r="F88" s="78">
        <v>1.7977000000000001</v>
      </c>
      <c r="G88" s="78">
        <v>1.7977000000000001</v>
      </c>
      <c r="H88" s="78">
        <f t="shared" si="6"/>
        <v>0</v>
      </c>
      <c r="I88" s="81"/>
      <c r="J88" s="104">
        <f>K88*0.0221</f>
        <v>1.03207</v>
      </c>
      <c r="K88" s="61">
        <v>46.7</v>
      </c>
    </row>
    <row r="89" spans="1:14" ht="16.5" thickBot="1" x14ac:dyDescent="0.3">
      <c r="A89" s="58" t="s">
        <v>140</v>
      </c>
      <c r="B89" s="92"/>
      <c r="C89" s="96">
        <v>3461736</v>
      </c>
      <c r="D89" s="95" t="s">
        <v>569</v>
      </c>
      <c r="E89" s="81">
        <v>1.6241000000000001</v>
      </c>
      <c r="F89" s="91">
        <v>1.6241000000000001</v>
      </c>
      <c r="G89" s="78">
        <v>2.2730000000000001</v>
      </c>
      <c r="H89" s="78">
        <f t="shared" si="6"/>
        <v>0.64890000000000003</v>
      </c>
      <c r="I89" s="81"/>
      <c r="J89" s="104"/>
      <c r="K89" s="61">
        <v>61.6</v>
      </c>
    </row>
    <row r="90" spans="1:14" ht="16.5" thickBot="1" x14ac:dyDescent="0.3">
      <c r="A90" s="58" t="s">
        <v>141</v>
      </c>
      <c r="B90" s="92"/>
      <c r="C90" s="96">
        <v>3462037</v>
      </c>
      <c r="D90" s="95" t="s">
        <v>569</v>
      </c>
      <c r="E90" s="81">
        <v>1.1839999999999999</v>
      </c>
      <c r="F90" s="91">
        <v>1.1839999999999999</v>
      </c>
      <c r="G90" s="78">
        <v>1.4523999999999999</v>
      </c>
      <c r="H90" s="78">
        <f t="shared" si="6"/>
        <v>0.26839999999999997</v>
      </c>
      <c r="I90" s="81"/>
      <c r="J90" s="104"/>
      <c r="K90" s="61">
        <v>57.6</v>
      </c>
    </row>
    <row r="91" spans="1:14" ht="16.5" thickBot="1" x14ac:dyDescent="0.3">
      <c r="A91" s="58" t="s">
        <v>142</v>
      </c>
      <c r="B91" s="92"/>
      <c r="C91" s="96">
        <v>3461728</v>
      </c>
      <c r="D91" s="95" t="s">
        <v>569</v>
      </c>
      <c r="E91" s="81">
        <v>1.141</v>
      </c>
      <c r="F91" s="91">
        <v>1.141</v>
      </c>
      <c r="G91" s="78">
        <v>2.2004999999999999</v>
      </c>
      <c r="H91" s="78">
        <f t="shared" si="6"/>
        <v>1.0594999999999999</v>
      </c>
      <c r="I91" s="81"/>
      <c r="J91" s="104"/>
      <c r="K91" s="62">
        <v>40</v>
      </c>
    </row>
    <row r="92" spans="1:14" ht="16.5" thickBot="1" x14ac:dyDescent="0.3">
      <c r="A92" s="58" t="s">
        <v>143</v>
      </c>
      <c r="B92" s="92"/>
      <c r="C92" s="96">
        <v>3461600</v>
      </c>
      <c r="D92" s="95" t="s">
        <v>569</v>
      </c>
      <c r="E92" s="81">
        <v>2.0789</v>
      </c>
      <c r="F92" s="91">
        <v>2.0789</v>
      </c>
      <c r="G92" s="78">
        <v>3.2692999999999999</v>
      </c>
      <c r="H92" s="78">
        <f t="shared" si="6"/>
        <v>1.1903999999999999</v>
      </c>
      <c r="I92" s="81"/>
      <c r="J92" s="104"/>
      <c r="K92" s="61">
        <v>62.9</v>
      </c>
    </row>
    <row r="93" spans="1:14" ht="16.5" thickBot="1" x14ac:dyDescent="0.3">
      <c r="A93" s="58" t="s">
        <v>144</v>
      </c>
      <c r="B93" s="92"/>
      <c r="C93" s="96">
        <v>3462049</v>
      </c>
      <c r="D93" s="95" t="s">
        <v>569</v>
      </c>
      <c r="E93" s="81">
        <v>1.2645999999999999</v>
      </c>
      <c r="F93" s="91">
        <v>1.2645999999999999</v>
      </c>
      <c r="G93" s="78">
        <v>1.8909</v>
      </c>
      <c r="H93" s="78">
        <f t="shared" si="6"/>
        <v>0.62630000000000008</v>
      </c>
      <c r="I93" s="81"/>
      <c r="J93" s="104"/>
      <c r="K93" s="61">
        <v>48.5</v>
      </c>
    </row>
    <row r="94" spans="1:14" ht="16.5" thickBot="1" x14ac:dyDescent="0.3">
      <c r="A94" s="58" t="s">
        <v>145</v>
      </c>
      <c r="B94" s="92"/>
      <c r="C94" s="96">
        <v>3462040</v>
      </c>
      <c r="D94" s="95" t="s">
        <v>569</v>
      </c>
      <c r="E94" s="81"/>
      <c r="F94" s="78">
        <v>1.8411</v>
      </c>
      <c r="G94" s="78">
        <v>1.8411</v>
      </c>
      <c r="H94" s="78">
        <f t="shared" si="6"/>
        <v>0</v>
      </c>
      <c r="I94" s="81"/>
      <c r="J94" s="104">
        <f>K94*0.0221</f>
        <v>1.02986</v>
      </c>
      <c r="K94" s="61">
        <v>46.6</v>
      </c>
    </row>
    <row r="95" spans="1:14" ht="16.5" thickBot="1" x14ac:dyDescent="0.3">
      <c r="A95" s="58" t="s">
        <v>146</v>
      </c>
      <c r="B95" s="92"/>
      <c r="C95" s="96">
        <v>3462047</v>
      </c>
      <c r="D95" s="95" t="s">
        <v>569</v>
      </c>
      <c r="E95" s="81">
        <v>1.9428000000000001</v>
      </c>
      <c r="F95" s="91">
        <v>1.9428000000000001</v>
      </c>
      <c r="G95" s="78">
        <v>2.9262000000000001</v>
      </c>
      <c r="H95" s="78">
        <f t="shared" si="6"/>
        <v>0.98340000000000005</v>
      </c>
      <c r="I95" s="81"/>
      <c r="J95" s="104"/>
      <c r="K95" s="61">
        <v>61.8</v>
      </c>
    </row>
    <row r="96" spans="1:14" ht="16.5" thickBot="1" x14ac:dyDescent="0.3">
      <c r="A96" s="58" t="s">
        <v>147</v>
      </c>
      <c r="B96" s="92"/>
      <c r="C96" s="96">
        <v>3462051</v>
      </c>
      <c r="D96" s="95" t="s">
        <v>569</v>
      </c>
      <c r="E96" s="81">
        <v>1.8082</v>
      </c>
      <c r="F96" s="91">
        <v>1.8082</v>
      </c>
      <c r="G96" s="78">
        <v>3.6181000000000001</v>
      </c>
      <c r="H96" s="78">
        <f t="shared" si="6"/>
        <v>1.8099000000000001</v>
      </c>
      <c r="I96" s="81"/>
      <c r="J96" s="104"/>
      <c r="K96" s="61">
        <v>57.5</v>
      </c>
    </row>
    <row r="97" spans="1:11" ht="16.5" thickBot="1" x14ac:dyDescent="0.3">
      <c r="A97" s="58" t="s">
        <v>148</v>
      </c>
      <c r="B97" s="93"/>
      <c r="C97" s="96">
        <v>3462050</v>
      </c>
      <c r="D97" s="95" t="s">
        <v>569</v>
      </c>
      <c r="E97" s="81"/>
      <c r="F97" s="81">
        <v>2.4367999999999999</v>
      </c>
      <c r="G97" s="78">
        <v>2.4367999999999999</v>
      </c>
      <c r="H97" s="78">
        <f t="shared" si="6"/>
        <v>0</v>
      </c>
      <c r="I97" s="81"/>
      <c r="J97" s="104">
        <f>K97*0.0221</f>
        <v>0.88179000000000007</v>
      </c>
      <c r="K97" s="61">
        <v>39.9</v>
      </c>
    </row>
    <row r="98" spans="1:11" ht="16.5" thickBot="1" x14ac:dyDescent="0.3">
      <c r="A98" s="58" t="s">
        <v>149</v>
      </c>
      <c r="B98" s="92"/>
      <c r="C98" s="96">
        <v>3461814</v>
      </c>
      <c r="D98" s="95" t="s">
        <v>569</v>
      </c>
      <c r="E98" s="81">
        <v>2.0813999999999999</v>
      </c>
      <c r="F98" s="91">
        <v>2.0813999999999999</v>
      </c>
      <c r="G98" s="78">
        <v>2.9748000000000001</v>
      </c>
      <c r="H98" s="78">
        <f t="shared" si="6"/>
        <v>0.89340000000000019</v>
      </c>
      <c r="I98" s="81"/>
      <c r="J98" s="104"/>
      <c r="K98" s="61">
        <v>62.9</v>
      </c>
    </row>
    <row r="99" spans="1:11" ht="16.5" thickBot="1" x14ac:dyDescent="0.3">
      <c r="A99" s="58" t="s">
        <v>150</v>
      </c>
      <c r="B99" s="92"/>
      <c r="C99" s="96">
        <v>3462038</v>
      </c>
      <c r="D99" s="95" t="s">
        <v>569</v>
      </c>
      <c r="E99" s="81"/>
      <c r="F99" s="78">
        <v>2.0190999999999999</v>
      </c>
      <c r="G99" s="78">
        <v>2.0190999999999999</v>
      </c>
      <c r="H99" s="78">
        <f t="shared" si="6"/>
        <v>0</v>
      </c>
      <c r="I99" s="81"/>
      <c r="J99" s="104">
        <f>K99*0.0221</f>
        <v>1.07185</v>
      </c>
      <c r="K99" s="61">
        <v>48.5</v>
      </c>
    </row>
    <row r="100" spans="1:11" ht="16.5" thickBot="1" x14ac:dyDescent="0.3">
      <c r="A100" s="58" t="s">
        <v>151</v>
      </c>
      <c r="B100" s="92"/>
      <c r="C100" s="96">
        <v>3461821</v>
      </c>
      <c r="D100" s="95" t="s">
        <v>569</v>
      </c>
      <c r="E100" s="81"/>
      <c r="F100" s="78">
        <v>2.0318000000000001</v>
      </c>
      <c r="G100" s="78">
        <v>2.0318000000000001</v>
      </c>
      <c r="H100" s="78">
        <f t="shared" si="6"/>
        <v>0</v>
      </c>
      <c r="I100" s="81"/>
      <c r="J100" s="104">
        <f t="shared" ref="J100:J101" si="9">K100*0.0221</f>
        <v>1.02986</v>
      </c>
      <c r="K100" s="61">
        <v>46.6</v>
      </c>
    </row>
    <row r="101" spans="1:11" ht="16.5" thickBot="1" x14ac:dyDescent="0.3">
      <c r="A101" s="58" t="s">
        <v>152</v>
      </c>
      <c r="B101" s="92"/>
      <c r="C101" s="96">
        <v>3461670</v>
      </c>
      <c r="D101" s="95" t="s">
        <v>569</v>
      </c>
      <c r="E101" s="81">
        <v>1.8414999999999999</v>
      </c>
      <c r="F101" s="91">
        <v>1.8414999999999999</v>
      </c>
      <c r="G101" s="78">
        <v>1.8414999999999999</v>
      </c>
      <c r="H101" s="78">
        <f t="shared" si="6"/>
        <v>0</v>
      </c>
      <c r="I101" s="81"/>
      <c r="J101" s="104">
        <f t="shared" si="9"/>
        <v>1.36578</v>
      </c>
      <c r="K101" s="89">
        <v>61.8</v>
      </c>
    </row>
    <row r="102" spans="1:11" ht="16.5" thickBot="1" x14ac:dyDescent="0.3">
      <c r="A102" s="58" t="s">
        <v>153</v>
      </c>
      <c r="B102" s="92"/>
      <c r="C102" s="96">
        <v>3461932</v>
      </c>
      <c r="D102" s="95" t="s">
        <v>569</v>
      </c>
      <c r="E102" s="81">
        <v>2.1080999999999999</v>
      </c>
      <c r="F102" s="91">
        <v>2.1080999999999999</v>
      </c>
      <c r="G102" s="78">
        <v>3.1722000000000001</v>
      </c>
      <c r="H102" s="78">
        <f t="shared" si="6"/>
        <v>1.0641000000000003</v>
      </c>
      <c r="I102" s="81"/>
      <c r="J102" s="104"/>
      <c r="K102" s="61">
        <v>57.6</v>
      </c>
    </row>
    <row r="103" spans="1:11" ht="16.5" thickBot="1" x14ac:dyDescent="0.3">
      <c r="A103" s="58" t="s">
        <v>154</v>
      </c>
      <c r="B103" s="92"/>
      <c r="C103" s="96">
        <v>3461669</v>
      </c>
      <c r="D103" s="95" t="s">
        <v>569</v>
      </c>
      <c r="E103" s="81">
        <v>1.3210999999999999</v>
      </c>
      <c r="F103" s="91">
        <v>1.3210999999999999</v>
      </c>
      <c r="G103" s="78">
        <v>2.2968000000000002</v>
      </c>
      <c r="H103" s="78">
        <f t="shared" si="6"/>
        <v>0.97570000000000023</v>
      </c>
      <c r="I103" s="81"/>
      <c r="J103" s="104"/>
      <c r="K103" s="61">
        <v>39.9</v>
      </c>
    </row>
    <row r="104" spans="1:11" ht="16.5" thickBot="1" x14ac:dyDescent="0.3">
      <c r="A104" s="58" t="s">
        <v>155</v>
      </c>
      <c r="B104" s="93"/>
      <c r="C104" s="96">
        <v>3461912</v>
      </c>
      <c r="D104" s="95" t="s">
        <v>569</v>
      </c>
      <c r="E104" s="81"/>
      <c r="F104" s="81">
        <v>3.2262</v>
      </c>
      <c r="G104" s="78">
        <v>3.2262</v>
      </c>
      <c r="H104" s="78">
        <f t="shared" si="6"/>
        <v>0</v>
      </c>
      <c r="I104" s="81"/>
      <c r="J104" s="104">
        <f>K104*0.0221</f>
        <v>1.38788</v>
      </c>
      <c r="K104" s="61">
        <v>62.8</v>
      </c>
    </row>
    <row r="105" spans="1:11" ht="16.5" thickBot="1" x14ac:dyDescent="0.3">
      <c r="A105" s="58" t="s">
        <v>156</v>
      </c>
      <c r="B105" s="92"/>
      <c r="C105" s="96">
        <v>3461621</v>
      </c>
      <c r="D105" s="95" t="s">
        <v>569</v>
      </c>
      <c r="E105" s="81"/>
      <c r="F105" s="78">
        <v>1.9646999999999999</v>
      </c>
      <c r="G105" s="78">
        <v>1.9646999999999999</v>
      </c>
      <c r="H105" s="78">
        <f t="shared" si="6"/>
        <v>0</v>
      </c>
      <c r="I105" s="81"/>
      <c r="J105" s="104">
        <f t="shared" ref="J105:J107" si="10">K105*0.0221</f>
        <v>1.07406</v>
      </c>
      <c r="K105" s="61">
        <v>48.6</v>
      </c>
    </row>
    <row r="106" spans="1:11" ht="16.5" thickBot="1" x14ac:dyDescent="0.3">
      <c r="A106" s="58" t="s">
        <v>157</v>
      </c>
      <c r="B106" s="92"/>
      <c r="C106" s="96">
        <v>3461827</v>
      </c>
      <c r="D106" s="95" t="s">
        <v>569</v>
      </c>
      <c r="E106" s="81"/>
      <c r="F106" s="78">
        <v>2.9481999999999999</v>
      </c>
      <c r="G106" s="78">
        <v>2.9481999999999999</v>
      </c>
      <c r="H106" s="78">
        <f t="shared" si="6"/>
        <v>0</v>
      </c>
      <c r="I106" s="81"/>
      <c r="J106" s="104">
        <f t="shared" si="10"/>
        <v>1.04091</v>
      </c>
      <c r="K106" s="61">
        <v>47.1</v>
      </c>
    </row>
    <row r="107" spans="1:11" ht="16.5" thickBot="1" x14ac:dyDescent="0.3">
      <c r="A107" s="58" t="s">
        <v>158</v>
      </c>
      <c r="B107" s="93"/>
      <c r="C107" s="113">
        <v>3461834</v>
      </c>
      <c r="D107" s="95" t="s">
        <v>569</v>
      </c>
      <c r="E107" s="81"/>
      <c r="F107" s="81">
        <v>2.8757000000000001</v>
      </c>
      <c r="G107" s="78">
        <v>2.8757000000000001</v>
      </c>
      <c r="H107" s="78">
        <f t="shared" si="6"/>
        <v>0</v>
      </c>
      <c r="I107" s="81"/>
      <c r="J107" s="104">
        <f t="shared" si="10"/>
        <v>1.36578</v>
      </c>
      <c r="K107" s="61">
        <v>61.8</v>
      </c>
    </row>
    <row r="108" spans="1:11" ht="16.5" thickBot="1" x14ac:dyDescent="0.3">
      <c r="A108" s="58" t="s">
        <v>159</v>
      </c>
      <c r="B108" s="92"/>
      <c r="C108" s="114">
        <v>3461721</v>
      </c>
      <c r="D108" s="95" t="s">
        <v>569</v>
      </c>
      <c r="E108" s="81">
        <v>4.1890999999999998</v>
      </c>
      <c r="F108" s="91">
        <v>4.1890999999999998</v>
      </c>
      <c r="G108" s="78">
        <v>6.6082000000000001</v>
      </c>
      <c r="H108" s="78">
        <f t="shared" si="6"/>
        <v>2.4191000000000003</v>
      </c>
      <c r="I108" s="81"/>
      <c r="J108" s="104"/>
      <c r="K108" s="61">
        <v>86.4</v>
      </c>
    </row>
    <row r="109" spans="1:11" ht="16.5" thickBot="1" x14ac:dyDescent="0.3">
      <c r="A109" s="58" t="s">
        <v>160</v>
      </c>
      <c r="B109" s="92"/>
      <c r="C109" s="96">
        <v>3461793</v>
      </c>
      <c r="D109" s="95" t="s">
        <v>569</v>
      </c>
      <c r="E109" s="81"/>
      <c r="F109" s="78">
        <v>3.2145999999999999</v>
      </c>
      <c r="G109" s="78">
        <v>3.2145999999999999</v>
      </c>
      <c r="H109" s="78">
        <f t="shared" si="6"/>
        <v>0</v>
      </c>
      <c r="I109" s="81"/>
      <c r="J109" s="104">
        <f>K109*0.0221</f>
        <v>0.84643000000000002</v>
      </c>
      <c r="K109" s="61">
        <v>38.299999999999997</v>
      </c>
    </row>
    <row r="110" spans="1:11" ht="16.5" thickBot="1" x14ac:dyDescent="0.3">
      <c r="A110" s="58" t="s">
        <v>161</v>
      </c>
      <c r="B110" s="92"/>
      <c r="C110" s="96">
        <v>3461713</v>
      </c>
      <c r="D110" s="95" t="s">
        <v>569</v>
      </c>
      <c r="E110" s="81"/>
      <c r="F110" s="78">
        <v>2.7728999999999999</v>
      </c>
      <c r="G110" s="78">
        <v>2.7728999999999999</v>
      </c>
      <c r="H110" s="78">
        <f t="shared" si="6"/>
        <v>0</v>
      </c>
      <c r="I110" s="81"/>
      <c r="J110" s="104">
        <f>K110*0.0221</f>
        <v>0.85748000000000002</v>
      </c>
      <c r="K110" s="61">
        <v>38.799999999999997</v>
      </c>
    </row>
    <row r="111" spans="1:11" ht="16.5" thickBot="1" x14ac:dyDescent="0.3">
      <c r="A111" s="58" t="s">
        <v>162</v>
      </c>
      <c r="B111" s="92"/>
      <c r="C111" s="96">
        <v>3461785</v>
      </c>
      <c r="D111" s="95" t="s">
        <v>569</v>
      </c>
      <c r="E111" s="81">
        <v>2.3376000000000001</v>
      </c>
      <c r="F111" s="91">
        <v>2.3376000000000001</v>
      </c>
      <c r="G111" s="78">
        <v>3.6768000000000001</v>
      </c>
      <c r="H111" s="78">
        <f t="shared" si="6"/>
        <v>1.3391999999999999</v>
      </c>
      <c r="I111" s="81"/>
      <c r="J111" s="104"/>
      <c r="K111" s="61">
        <v>38.4</v>
      </c>
    </row>
    <row r="112" spans="1:11" ht="16.5" thickBot="1" x14ac:dyDescent="0.3">
      <c r="A112" s="58" t="s">
        <v>163</v>
      </c>
      <c r="B112" s="92"/>
      <c r="C112" s="96">
        <v>3461879</v>
      </c>
      <c r="D112" s="95" t="s">
        <v>569</v>
      </c>
      <c r="E112" s="81"/>
      <c r="F112" s="78">
        <v>5.4783999999999997</v>
      </c>
      <c r="G112" s="78">
        <v>5.4783999999999997</v>
      </c>
      <c r="H112" s="78">
        <f t="shared" si="6"/>
        <v>0</v>
      </c>
      <c r="I112" s="81"/>
      <c r="J112" s="104">
        <f>K112*0.0221</f>
        <v>1.6950700000000001</v>
      </c>
      <c r="K112" s="61">
        <v>76.7</v>
      </c>
    </row>
    <row r="113" spans="1:14" ht="16.5" thickBot="1" x14ac:dyDescent="0.3">
      <c r="A113" s="58" t="s">
        <v>164</v>
      </c>
      <c r="B113" s="92"/>
      <c r="C113" s="96">
        <v>3461855</v>
      </c>
      <c r="D113" s="95" t="s">
        <v>569</v>
      </c>
      <c r="E113" s="81"/>
      <c r="F113" s="78">
        <v>4.9005000000000001</v>
      </c>
      <c r="G113" s="78">
        <v>4.9005000000000001</v>
      </c>
      <c r="H113" s="78">
        <f t="shared" si="6"/>
        <v>0</v>
      </c>
      <c r="I113" s="81"/>
      <c r="J113" s="104">
        <f t="shared" ref="J113:J114" si="11">K113*0.0221</f>
        <v>1.9006000000000001</v>
      </c>
      <c r="K113" s="62">
        <v>86</v>
      </c>
    </row>
    <row r="114" spans="1:14" ht="16.5" thickBot="1" x14ac:dyDescent="0.3">
      <c r="A114" s="58" t="s">
        <v>165</v>
      </c>
      <c r="B114" s="92"/>
      <c r="C114" s="96">
        <v>3461854</v>
      </c>
      <c r="D114" s="95" t="s">
        <v>569</v>
      </c>
      <c r="E114" s="81"/>
      <c r="F114" s="78">
        <v>2.3580999999999999</v>
      </c>
      <c r="G114" s="78">
        <v>2.3580999999999999</v>
      </c>
      <c r="H114" s="78">
        <f t="shared" si="6"/>
        <v>0</v>
      </c>
      <c r="I114" s="81"/>
      <c r="J114" s="104">
        <f t="shared" si="11"/>
        <v>0.84643000000000002</v>
      </c>
      <c r="K114" s="61">
        <v>38.299999999999997</v>
      </c>
    </row>
    <row r="115" spans="1:14" ht="16.5" thickBot="1" x14ac:dyDescent="0.3">
      <c r="A115" s="58" t="s">
        <v>166</v>
      </c>
      <c r="B115" s="92"/>
      <c r="C115" s="96">
        <v>3461856</v>
      </c>
      <c r="D115" s="95" t="s">
        <v>569</v>
      </c>
      <c r="E115" s="81">
        <v>0.311</v>
      </c>
      <c r="F115" s="81">
        <v>0.311</v>
      </c>
      <c r="G115" s="78">
        <v>2.1501000000000001</v>
      </c>
      <c r="H115" s="78">
        <f t="shared" si="6"/>
        <v>1.8391000000000002</v>
      </c>
      <c r="I115" s="81"/>
      <c r="J115" s="104"/>
      <c r="K115" s="61">
        <v>38.5</v>
      </c>
    </row>
    <row r="116" spans="1:14" ht="16.5" thickBot="1" x14ac:dyDescent="0.3">
      <c r="A116" s="58" t="s">
        <v>167</v>
      </c>
      <c r="B116" s="92"/>
      <c r="C116" s="96">
        <v>3461936</v>
      </c>
      <c r="D116" s="95" t="s">
        <v>569</v>
      </c>
      <c r="E116" s="81"/>
      <c r="F116" s="78">
        <v>2.0238</v>
      </c>
      <c r="G116" s="78">
        <v>2.0238</v>
      </c>
      <c r="H116" s="78">
        <f t="shared" si="6"/>
        <v>0</v>
      </c>
      <c r="I116" s="81"/>
      <c r="J116" s="104">
        <f>K116*0.0221</f>
        <v>0.84643000000000002</v>
      </c>
      <c r="K116" s="61">
        <v>38.299999999999997</v>
      </c>
    </row>
    <row r="117" spans="1:14" ht="16.5" thickBot="1" x14ac:dyDescent="0.3">
      <c r="A117" s="58" t="s">
        <v>168</v>
      </c>
      <c r="B117" s="92"/>
      <c r="C117" s="96">
        <v>3461946</v>
      </c>
      <c r="D117" s="95" t="s">
        <v>569</v>
      </c>
      <c r="E117" s="81"/>
      <c r="F117" s="78">
        <v>4.9265999999999996</v>
      </c>
      <c r="G117" s="78">
        <v>4.9265999999999996</v>
      </c>
      <c r="H117" s="78">
        <f t="shared" si="6"/>
        <v>0</v>
      </c>
      <c r="I117" s="81"/>
      <c r="J117" s="104">
        <f t="shared" ref="J117:J119" si="12">K117*0.0221</f>
        <v>1.80115</v>
      </c>
      <c r="K117" s="61">
        <v>81.5</v>
      </c>
    </row>
    <row r="118" spans="1:14" ht="16.5" thickBot="1" x14ac:dyDescent="0.3">
      <c r="A118" s="58" t="s">
        <v>169</v>
      </c>
      <c r="B118" s="93"/>
      <c r="C118" s="96">
        <v>3461800</v>
      </c>
      <c r="D118" s="95" t="s">
        <v>569</v>
      </c>
      <c r="E118" s="81"/>
      <c r="F118" s="81">
        <v>4.7645999999999997</v>
      </c>
      <c r="G118" s="78">
        <v>4.7645999999999997</v>
      </c>
      <c r="H118" s="78">
        <f t="shared" si="6"/>
        <v>0</v>
      </c>
      <c r="I118" s="81"/>
      <c r="J118" s="104">
        <f t="shared" si="12"/>
        <v>1.9028100000000001</v>
      </c>
      <c r="K118" s="61">
        <v>86.1</v>
      </c>
    </row>
    <row r="119" spans="1:14" ht="16.5" thickBot="1" x14ac:dyDescent="0.3">
      <c r="A119" s="58" t="s">
        <v>170</v>
      </c>
      <c r="B119" s="92"/>
      <c r="C119" s="96">
        <v>3461891</v>
      </c>
      <c r="D119" s="95" t="s">
        <v>569</v>
      </c>
      <c r="E119" s="81"/>
      <c r="F119" s="78">
        <v>2.0485000000000002</v>
      </c>
      <c r="G119" s="78">
        <v>2.0485000000000002</v>
      </c>
      <c r="H119" s="78">
        <f t="shared" si="6"/>
        <v>0</v>
      </c>
      <c r="I119" s="81"/>
      <c r="J119" s="104">
        <f t="shared" si="12"/>
        <v>0.84864000000000006</v>
      </c>
      <c r="K119" s="61">
        <v>38.4</v>
      </c>
    </row>
    <row r="120" spans="1:14" ht="16.5" thickBot="1" x14ac:dyDescent="0.3">
      <c r="A120" s="58" t="s">
        <v>171</v>
      </c>
      <c r="B120" s="92"/>
      <c r="C120" s="96">
        <v>3461606</v>
      </c>
      <c r="D120" s="95" t="s">
        <v>569</v>
      </c>
      <c r="E120" s="81">
        <v>1.2509999999999999</v>
      </c>
      <c r="F120" s="91">
        <v>1.2509999999999999</v>
      </c>
      <c r="G120" s="78">
        <v>1.9545999999999999</v>
      </c>
      <c r="H120" s="78">
        <f t="shared" si="6"/>
        <v>0.7036</v>
      </c>
      <c r="I120" s="81"/>
      <c r="J120" s="104"/>
      <c r="K120" s="61">
        <v>38.5</v>
      </c>
    </row>
    <row r="121" spans="1:14" ht="16.5" thickBot="1" x14ac:dyDescent="0.3">
      <c r="A121" s="58" t="s">
        <v>172</v>
      </c>
      <c r="B121" s="92"/>
      <c r="C121" s="96">
        <v>3461614</v>
      </c>
      <c r="D121" s="95" t="s">
        <v>569</v>
      </c>
      <c r="E121" s="81"/>
      <c r="F121" s="78">
        <v>2.5937999999999999</v>
      </c>
      <c r="G121" s="78">
        <v>2.5937999999999999</v>
      </c>
      <c r="H121" s="78">
        <f t="shared" si="6"/>
        <v>0</v>
      </c>
      <c r="I121" s="81"/>
      <c r="J121" s="104">
        <f>K121*0.0221</f>
        <v>0.84643000000000002</v>
      </c>
      <c r="K121" s="61">
        <v>38.299999999999997</v>
      </c>
    </row>
    <row r="122" spans="1:14" ht="16.5" thickBot="1" x14ac:dyDescent="0.3">
      <c r="A122" s="58" t="s">
        <v>173</v>
      </c>
      <c r="B122" s="92"/>
      <c r="C122" s="96">
        <v>3461900</v>
      </c>
      <c r="D122" s="95" t="s">
        <v>569</v>
      </c>
      <c r="E122" s="81"/>
      <c r="F122" s="78">
        <v>4.3288000000000002</v>
      </c>
      <c r="G122" s="78">
        <v>4.3288000000000002</v>
      </c>
      <c r="H122" s="78">
        <f t="shared" si="6"/>
        <v>0</v>
      </c>
      <c r="I122" s="81"/>
      <c r="J122" s="104">
        <f t="shared" ref="J122:J123" si="13">K122*0.0221</f>
        <v>1.80115</v>
      </c>
      <c r="K122" s="61">
        <v>81.5</v>
      </c>
    </row>
    <row r="123" spans="1:14" ht="16.5" thickBot="1" x14ac:dyDescent="0.3">
      <c r="A123" s="58" t="s">
        <v>174</v>
      </c>
      <c r="B123" s="92"/>
      <c r="C123" s="96">
        <v>3461894</v>
      </c>
      <c r="D123" s="95" t="s">
        <v>569</v>
      </c>
      <c r="E123" s="81"/>
      <c r="F123" s="78">
        <v>4.1767000000000003</v>
      </c>
      <c r="G123" s="78">
        <v>4.1767000000000003</v>
      </c>
      <c r="H123" s="78">
        <f t="shared" si="6"/>
        <v>0</v>
      </c>
      <c r="I123" s="81"/>
      <c r="J123" s="104">
        <f t="shared" si="13"/>
        <v>1.9050200000000002</v>
      </c>
      <c r="K123" s="61">
        <v>86.2</v>
      </c>
    </row>
    <row r="124" spans="1:14" ht="16.5" thickBot="1" x14ac:dyDescent="0.3">
      <c r="A124" s="58" t="s">
        <v>175</v>
      </c>
      <c r="B124" s="92"/>
      <c r="C124" s="96">
        <v>3461607</v>
      </c>
      <c r="D124" s="95" t="s">
        <v>569</v>
      </c>
      <c r="E124" s="81">
        <v>1.2047000000000001</v>
      </c>
      <c r="F124" s="91">
        <v>1.2047000000000001</v>
      </c>
      <c r="G124" s="78">
        <v>1.9610000000000001</v>
      </c>
      <c r="H124" s="78">
        <f t="shared" si="6"/>
        <v>0.75629999999999997</v>
      </c>
      <c r="I124" s="81"/>
      <c r="J124" s="104"/>
      <c r="K124" s="61">
        <v>38.299999999999997</v>
      </c>
    </row>
    <row r="125" spans="1:14" ht="16.5" thickBot="1" x14ac:dyDescent="0.3">
      <c r="A125" s="58">
        <v>119</v>
      </c>
      <c r="B125" s="92"/>
      <c r="C125" s="96">
        <v>3461901</v>
      </c>
      <c r="D125" s="95" t="s">
        <v>569</v>
      </c>
      <c r="E125" s="81">
        <v>1.3192999999999999</v>
      </c>
      <c r="F125" s="91">
        <v>1.3192999999999999</v>
      </c>
      <c r="G125" s="78">
        <v>1.9863</v>
      </c>
      <c r="H125" s="78">
        <f t="shared" si="6"/>
        <v>0.66700000000000004</v>
      </c>
      <c r="I125" s="81">
        <v>-0.90059999999999996</v>
      </c>
      <c r="J125" s="104"/>
      <c r="K125" s="61">
        <v>38.4</v>
      </c>
      <c r="M125">
        <v>0.90059999999999996</v>
      </c>
      <c r="N125">
        <f>M125*M51</f>
        <v>2132.0624280000002</v>
      </c>
    </row>
    <row r="126" spans="1:14" ht="16.5" thickBot="1" x14ac:dyDescent="0.3">
      <c r="A126" s="58" t="s">
        <v>176</v>
      </c>
      <c r="B126" s="93"/>
      <c r="C126" s="96">
        <v>3461615</v>
      </c>
      <c r="D126" s="95" t="s">
        <v>569</v>
      </c>
      <c r="E126" s="81"/>
      <c r="F126" s="78">
        <v>2.1536</v>
      </c>
      <c r="G126" s="78">
        <v>2.1536</v>
      </c>
      <c r="H126" s="78">
        <f t="shared" si="6"/>
        <v>0</v>
      </c>
      <c r="I126" s="81"/>
      <c r="J126" s="104">
        <f>K126*0.0221</f>
        <v>0.84864000000000006</v>
      </c>
      <c r="K126" s="61">
        <v>38.4</v>
      </c>
    </row>
    <row r="127" spans="1:14" ht="16.5" thickBot="1" x14ac:dyDescent="0.3">
      <c r="A127" s="58" t="s">
        <v>177</v>
      </c>
      <c r="B127" s="92"/>
      <c r="C127" s="96">
        <v>3461895</v>
      </c>
      <c r="D127" s="95" t="s">
        <v>569</v>
      </c>
      <c r="E127" s="81"/>
      <c r="F127" s="78">
        <v>4.3148999999999997</v>
      </c>
      <c r="G127" s="78">
        <v>4.3148999999999997</v>
      </c>
      <c r="H127" s="78">
        <f t="shared" si="6"/>
        <v>0</v>
      </c>
      <c r="I127" s="81"/>
      <c r="J127" s="104">
        <f t="shared" ref="J127:J128" si="14">K127*0.0221</f>
        <v>1.80115</v>
      </c>
      <c r="K127" s="61">
        <v>81.5</v>
      </c>
    </row>
    <row r="128" spans="1:14" ht="16.5" thickBot="1" x14ac:dyDescent="0.3">
      <c r="A128" s="58" t="s">
        <v>178</v>
      </c>
      <c r="B128" s="92"/>
      <c r="C128" s="96">
        <v>3461753</v>
      </c>
      <c r="D128" s="95" t="s">
        <v>569</v>
      </c>
      <c r="E128" s="81"/>
      <c r="F128" s="78">
        <v>4.2816999999999998</v>
      </c>
      <c r="G128" s="78">
        <v>4.2816999999999998</v>
      </c>
      <c r="H128" s="78">
        <f t="shared" si="6"/>
        <v>0</v>
      </c>
      <c r="I128" s="81"/>
      <c r="J128" s="104">
        <f t="shared" si="14"/>
        <v>1.9028100000000001</v>
      </c>
      <c r="K128" s="61">
        <v>86.1</v>
      </c>
    </row>
    <row r="129" spans="1:14" ht="16.5" thickBot="1" x14ac:dyDescent="0.3">
      <c r="A129" s="58" t="s">
        <v>179</v>
      </c>
      <c r="B129" s="92"/>
      <c r="C129" s="96">
        <v>3461899</v>
      </c>
      <c r="D129" s="95" t="s">
        <v>569</v>
      </c>
      <c r="E129" s="81">
        <v>1.2693000000000001</v>
      </c>
      <c r="F129" s="91">
        <v>1.2693000000000001</v>
      </c>
      <c r="G129" s="78">
        <v>2.0062000000000002</v>
      </c>
      <c r="H129" s="78">
        <f t="shared" si="6"/>
        <v>0.73690000000000011</v>
      </c>
      <c r="I129" s="81"/>
      <c r="J129" s="104"/>
      <c r="K129" s="61">
        <v>38.200000000000003</v>
      </c>
    </row>
    <row r="130" spans="1:14" ht="16.5" thickBot="1" x14ac:dyDescent="0.3">
      <c r="A130" s="58" t="s">
        <v>180</v>
      </c>
      <c r="B130" s="92"/>
      <c r="C130" s="96">
        <v>3461612</v>
      </c>
      <c r="D130" s="95" t="s">
        <v>569</v>
      </c>
      <c r="E130" s="81">
        <v>0.14180000000000001</v>
      </c>
      <c r="F130" s="91">
        <v>0.14180000000000001</v>
      </c>
      <c r="G130" s="78">
        <v>0.17580000000000001</v>
      </c>
      <c r="H130" s="78">
        <f t="shared" si="6"/>
        <v>3.4000000000000002E-2</v>
      </c>
      <c r="I130" s="81"/>
      <c r="J130" s="104"/>
      <c r="K130" s="61">
        <v>38.4</v>
      </c>
    </row>
    <row r="131" spans="1:14" ht="16.5" thickBot="1" x14ac:dyDescent="0.3">
      <c r="A131" s="58" t="s">
        <v>181</v>
      </c>
      <c r="B131" s="92"/>
      <c r="C131" s="96">
        <v>3462077</v>
      </c>
      <c r="D131" s="95" t="s">
        <v>569</v>
      </c>
      <c r="E131" s="81">
        <v>1.2303999999999999</v>
      </c>
      <c r="F131" s="91">
        <v>1.2303999999999999</v>
      </c>
      <c r="G131" s="78">
        <v>1.2303999999999999</v>
      </c>
      <c r="H131" s="78">
        <f t="shared" si="6"/>
        <v>0</v>
      </c>
      <c r="I131" s="81"/>
      <c r="J131" s="104">
        <f>K131*0.0221</f>
        <v>0.84422000000000008</v>
      </c>
      <c r="K131" s="61">
        <v>38.200000000000003</v>
      </c>
    </row>
    <row r="132" spans="1:14" ht="16.5" thickBot="1" x14ac:dyDescent="0.3">
      <c r="A132" s="58" t="s">
        <v>182</v>
      </c>
      <c r="B132" s="92"/>
      <c r="C132" s="96">
        <v>3462076</v>
      </c>
      <c r="D132" s="95" t="s">
        <v>569</v>
      </c>
      <c r="E132" s="81"/>
      <c r="F132" s="78">
        <v>4.3880999999999997</v>
      </c>
      <c r="G132" s="78">
        <v>4.3880999999999997</v>
      </c>
      <c r="H132" s="78">
        <f t="shared" si="6"/>
        <v>0</v>
      </c>
      <c r="I132" s="81"/>
      <c r="J132" s="104">
        <f t="shared" ref="J132:J133" si="15">K132*0.0221</f>
        <v>1.80115</v>
      </c>
      <c r="K132" s="61">
        <v>81.5</v>
      </c>
    </row>
    <row r="133" spans="1:14" ht="16.5" thickBot="1" x14ac:dyDescent="0.3">
      <c r="A133" s="58" t="s">
        <v>183</v>
      </c>
      <c r="B133" s="92"/>
      <c r="C133" s="96">
        <v>3461755</v>
      </c>
      <c r="D133" s="95" t="s">
        <v>569</v>
      </c>
      <c r="E133" s="81"/>
      <c r="F133" s="78">
        <v>3.9784000000000002</v>
      </c>
      <c r="G133" s="78">
        <v>3.9784000000000002</v>
      </c>
      <c r="H133" s="78">
        <f t="shared" si="6"/>
        <v>0</v>
      </c>
      <c r="I133" s="81"/>
      <c r="J133" s="104">
        <f t="shared" si="15"/>
        <v>1.9050200000000002</v>
      </c>
      <c r="K133" s="61">
        <v>86.2</v>
      </c>
    </row>
    <row r="134" spans="1:14" ht="16.5" thickBot="1" x14ac:dyDescent="0.3">
      <c r="A134" s="58" t="s">
        <v>184</v>
      </c>
      <c r="B134" s="92"/>
      <c r="C134" s="96">
        <v>3462071</v>
      </c>
      <c r="D134" s="95" t="s">
        <v>569</v>
      </c>
      <c r="E134" s="81">
        <v>1.1611</v>
      </c>
      <c r="F134" s="91">
        <v>1.1611</v>
      </c>
      <c r="G134" s="78">
        <v>1.9157999999999999</v>
      </c>
      <c r="H134" s="78">
        <f t="shared" si="6"/>
        <v>0.75469999999999993</v>
      </c>
      <c r="I134" s="81">
        <v>-0.68469999999999998</v>
      </c>
      <c r="J134" s="104"/>
      <c r="K134" s="61">
        <v>38.1</v>
      </c>
      <c r="M134">
        <v>0.68469999999999998</v>
      </c>
      <c r="N134">
        <f>M134*M51</f>
        <v>1620.9450859999999</v>
      </c>
    </row>
    <row r="135" spans="1:14" ht="16.5" thickBot="1" x14ac:dyDescent="0.3">
      <c r="A135" s="58" t="s">
        <v>185</v>
      </c>
      <c r="B135" s="92"/>
      <c r="C135" s="96">
        <v>3462074</v>
      </c>
      <c r="D135" s="95" t="s">
        <v>569</v>
      </c>
      <c r="E135" s="81">
        <v>1.3684000000000001</v>
      </c>
      <c r="F135" s="91">
        <v>1.3684000000000001</v>
      </c>
      <c r="G135" s="78">
        <v>2.0706000000000002</v>
      </c>
      <c r="H135" s="78">
        <f t="shared" si="6"/>
        <v>0.70220000000000016</v>
      </c>
      <c r="I135" s="81"/>
      <c r="J135" s="104"/>
      <c r="K135" s="61">
        <v>38.299999999999997</v>
      </c>
    </row>
    <row r="136" spans="1:14" ht="16.5" thickBot="1" x14ac:dyDescent="0.3">
      <c r="A136" s="58" t="s">
        <v>186</v>
      </c>
      <c r="B136" s="92"/>
      <c r="C136" s="96">
        <v>3461874</v>
      </c>
      <c r="D136" s="95" t="s">
        <v>569</v>
      </c>
      <c r="E136" s="81"/>
      <c r="F136" s="78">
        <v>2.2416999999999998</v>
      </c>
      <c r="G136" s="78">
        <v>2.2416999999999998</v>
      </c>
      <c r="H136" s="78">
        <f t="shared" ref="H136:H199" si="16">G136-F136</f>
        <v>0</v>
      </c>
      <c r="I136" s="81"/>
      <c r="J136" s="104">
        <f>K136*0.0221</f>
        <v>0.84422000000000008</v>
      </c>
      <c r="K136" s="61">
        <v>38.200000000000003</v>
      </c>
    </row>
    <row r="137" spans="1:14" ht="16.5" thickBot="1" x14ac:dyDescent="0.3">
      <c r="A137" s="58" t="s">
        <v>187</v>
      </c>
      <c r="B137" s="92"/>
      <c r="C137" s="96">
        <v>3462080</v>
      </c>
      <c r="D137" s="95" t="s">
        <v>569</v>
      </c>
      <c r="E137" s="81"/>
      <c r="F137" s="78">
        <v>4.1932</v>
      </c>
      <c r="G137" s="78">
        <v>4.1932</v>
      </c>
      <c r="H137" s="78">
        <f t="shared" si="16"/>
        <v>0</v>
      </c>
      <c r="I137" s="81"/>
      <c r="J137" s="104">
        <f t="shared" ref="J137:J139" si="17">K137*0.0221</f>
        <v>1.8033600000000001</v>
      </c>
      <c r="K137" s="61">
        <v>81.599999999999994</v>
      </c>
    </row>
    <row r="138" spans="1:14" ht="16.5" thickBot="1" x14ac:dyDescent="0.3">
      <c r="A138" s="58" t="s">
        <v>188</v>
      </c>
      <c r="B138" s="92"/>
      <c r="C138" s="96">
        <v>3461985</v>
      </c>
      <c r="D138" s="95" t="s">
        <v>569</v>
      </c>
      <c r="E138" s="81"/>
      <c r="F138" s="78">
        <v>3.38</v>
      </c>
      <c r="G138" s="78">
        <v>3.38</v>
      </c>
      <c r="H138" s="78">
        <f t="shared" si="16"/>
        <v>0</v>
      </c>
      <c r="I138" s="81"/>
      <c r="J138" s="104">
        <f t="shared" si="17"/>
        <v>1.9006000000000001</v>
      </c>
      <c r="K138" s="62">
        <v>86</v>
      </c>
    </row>
    <row r="139" spans="1:14" ht="16.5" thickBot="1" x14ac:dyDescent="0.3">
      <c r="A139" s="58" t="s">
        <v>189</v>
      </c>
      <c r="B139" s="92"/>
      <c r="C139" s="96">
        <v>3461875</v>
      </c>
      <c r="D139" s="95" t="s">
        <v>569</v>
      </c>
      <c r="E139" s="81">
        <v>0.99209999999999998</v>
      </c>
      <c r="F139" s="91">
        <v>0.99209999999999998</v>
      </c>
      <c r="G139" s="78">
        <v>0.99209999999999998</v>
      </c>
      <c r="H139" s="78">
        <f t="shared" si="16"/>
        <v>0</v>
      </c>
      <c r="I139" s="81"/>
      <c r="J139" s="104">
        <f t="shared" si="17"/>
        <v>0.84643000000000002</v>
      </c>
      <c r="K139" s="61">
        <v>38.299999999999997</v>
      </c>
    </row>
    <row r="140" spans="1:14" ht="16.5" thickBot="1" x14ac:dyDescent="0.3">
      <c r="A140" s="58" t="s">
        <v>190</v>
      </c>
      <c r="B140" s="92"/>
      <c r="C140" s="96">
        <v>3461882</v>
      </c>
      <c r="D140" s="95" t="s">
        <v>569</v>
      </c>
      <c r="E140" s="81">
        <v>1.4762999999999999</v>
      </c>
      <c r="F140" s="91">
        <v>1.4762999999999999</v>
      </c>
      <c r="G140" s="78">
        <v>2.2435999999999998</v>
      </c>
      <c r="H140" s="78">
        <f t="shared" si="16"/>
        <v>0.76729999999999987</v>
      </c>
      <c r="I140" s="81"/>
      <c r="J140" s="104"/>
      <c r="K140" s="61">
        <v>38.299999999999997</v>
      </c>
    </row>
    <row r="141" spans="1:14" ht="16.5" thickBot="1" x14ac:dyDescent="0.3">
      <c r="A141" s="58" t="s">
        <v>191</v>
      </c>
      <c r="B141" s="92"/>
      <c r="C141" s="96">
        <v>3462081</v>
      </c>
      <c r="D141" s="95" t="s">
        <v>569</v>
      </c>
      <c r="E141" s="81">
        <v>1.3267</v>
      </c>
      <c r="F141" s="91">
        <v>1.3267</v>
      </c>
      <c r="G141" s="78">
        <v>2.1617999999999999</v>
      </c>
      <c r="H141" s="78">
        <f t="shared" si="16"/>
        <v>0.83509999999999995</v>
      </c>
      <c r="I141" s="81"/>
      <c r="J141" s="104"/>
      <c r="K141" s="62">
        <v>38</v>
      </c>
    </row>
    <row r="142" spans="1:14" ht="16.5" thickBot="1" x14ac:dyDescent="0.3">
      <c r="A142" s="58" t="s">
        <v>192</v>
      </c>
      <c r="B142" s="92"/>
      <c r="C142" s="96">
        <v>3461765</v>
      </c>
      <c r="D142" s="95" t="s">
        <v>569</v>
      </c>
      <c r="E142" s="81"/>
      <c r="F142" s="78">
        <v>4.3164999999999996</v>
      </c>
      <c r="G142" s="78">
        <v>4.3164999999999996</v>
      </c>
      <c r="H142" s="78">
        <f t="shared" si="16"/>
        <v>0</v>
      </c>
      <c r="I142" s="81"/>
      <c r="J142" s="104">
        <f>K142*0.0221</f>
        <v>1.7989400000000002</v>
      </c>
      <c r="K142" s="61">
        <v>81.400000000000006</v>
      </c>
    </row>
    <row r="143" spans="1:14" ht="16.5" thickBot="1" x14ac:dyDescent="0.3">
      <c r="A143" s="58" t="s">
        <v>193</v>
      </c>
      <c r="B143" s="92"/>
      <c r="C143" s="96">
        <v>3461988</v>
      </c>
      <c r="D143" s="95" t="s">
        <v>569</v>
      </c>
      <c r="E143" s="81"/>
      <c r="F143" s="78">
        <v>4.3228</v>
      </c>
      <c r="G143" s="78">
        <v>4.3228</v>
      </c>
      <c r="H143" s="78">
        <f t="shared" si="16"/>
        <v>0</v>
      </c>
      <c r="I143" s="81"/>
      <c r="J143" s="104">
        <f t="shared" ref="J143:J144" si="18">K143*0.0221</f>
        <v>1.9028100000000001</v>
      </c>
      <c r="K143" s="61">
        <v>86.1</v>
      </c>
    </row>
    <row r="144" spans="1:14" ht="16.5" thickBot="1" x14ac:dyDescent="0.3">
      <c r="A144" s="58" t="s">
        <v>194</v>
      </c>
      <c r="B144" s="92"/>
      <c r="C144" s="96">
        <v>3461990</v>
      </c>
      <c r="D144" s="95" t="s">
        <v>569</v>
      </c>
      <c r="E144" s="81"/>
      <c r="F144" s="78">
        <v>2.1541000000000001</v>
      </c>
      <c r="G144" s="78">
        <v>2.1541000000000001</v>
      </c>
      <c r="H144" s="78">
        <f t="shared" si="16"/>
        <v>0</v>
      </c>
      <c r="I144" s="81"/>
      <c r="J144" s="104">
        <f t="shared" si="18"/>
        <v>0.8398000000000001</v>
      </c>
      <c r="K144" s="62">
        <v>38</v>
      </c>
    </row>
    <row r="145" spans="1:14" ht="16.5" thickBot="1" x14ac:dyDescent="0.3">
      <c r="A145" s="58" t="s">
        <v>195</v>
      </c>
      <c r="B145" s="92"/>
      <c r="C145" s="96">
        <v>3461984</v>
      </c>
      <c r="D145" s="95" t="s">
        <v>569</v>
      </c>
      <c r="E145" s="81">
        <v>1.2179</v>
      </c>
      <c r="F145" s="91">
        <v>1.2179</v>
      </c>
      <c r="G145" s="78">
        <v>2.3163999999999998</v>
      </c>
      <c r="H145" s="78">
        <f t="shared" si="16"/>
        <v>1.0984999999999998</v>
      </c>
      <c r="I145" s="81"/>
      <c r="J145" s="104"/>
      <c r="K145" s="61">
        <v>38.5</v>
      </c>
    </row>
    <row r="146" spans="1:14" ht="16.5" thickBot="1" x14ac:dyDescent="0.3">
      <c r="A146" s="58" t="s">
        <v>196</v>
      </c>
      <c r="B146" s="92"/>
      <c r="C146" s="96">
        <v>3461978</v>
      </c>
      <c r="D146" s="95" t="s">
        <v>569</v>
      </c>
      <c r="E146" s="81"/>
      <c r="F146" s="78">
        <v>2.2136999999999998</v>
      </c>
      <c r="G146" s="78">
        <v>2.2136999999999998</v>
      </c>
      <c r="H146" s="78">
        <f t="shared" si="16"/>
        <v>0</v>
      </c>
      <c r="I146" s="81"/>
      <c r="J146" s="104">
        <f>K146*0.0221</f>
        <v>0.8398000000000001</v>
      </c>
      <c r="K146" s="62">
        <v>38</v>
      </c>
    </row>
    <row r="147" spans="1:14" ht="16.5" thickBot="1" x14ac:dyDescent="0.3">
      <c r="A147" s="58" t="s">
        <v>197</v>
      </c>
      <c r="B147" s="92"/>
      <c r="C147" s="96">
        <v>3461989</v>
      </c>
      <c r="D147" s="95" t="s">
        <v>569</v>
      </c>
      <c r="E147" s="81">
        <v>3.0815000000000001</v>
      </c>
      <c r="F147" s="91">
        <v>3.0815000000000001</v>
      </c>
      <c r="G147" s="78">
        <v>3.0815000000000001</v>
      </c>
      <c r="H147" s="78">
        <f t="shared" si="16"/>
        <v>0</v>
      </c>
      <c r="I147" s="81"/>
      <c r="J147" s="104">
        <f t="shared" ref="J147:J149" si="19">K147*0.0221</f>
        <v>1.7989400000000002</v>
      </c>
      <c r="K147" s="61">
        <v>81.400000000000006</v>
      </c>
    </row>
    <row r="148" spans="1:14" ht="16.5" thickBot="1" x14ac:dyDescent="0.3">
      <c r="A148" s="58" t="s">
        <v>198</v>
      </c>
      <c r="B148" s="92"/>
      <c r="C148" s="96">
        <v>3461858</v>
      </c>
      <c r="D148" s="95" t="s">
        <v>569</v>
      </c>
      <c r="E148" s="81"/>
      <c r="F148" s="78">
        <v>4.3560999999999996</v>
      </c>
      <c r="G148" s="78">
        <v>4.3560999999999996</v>
      </c>
      <c r="H148" s="78">
        <f t="shared" si="16"/>
        <v>0</v>
      </c>
      <c r="I148" s="81"/>
      <c r="J148" s="104">
        <f t="shared" si="19"/>
        <v>1.8939700000000002</v>
      </c>
      <c r="K148" s="61">
        <v>85.7</v>
      </c>
    </row>
    <row r="149" spans="1:14" ht="16.5" thickBot="1" x14ac:dyDescent="0.3">
      <c r="A149" s="58" t="s">
        <v>199</v>
      </c>
      <c r="B149" s="92"/>
      <c r="C149" s="96">
        <v>3461862</v>
      </c>
      <c r="D149" s="95" t="s">
        <v>569</v>
      </c>
      <c r="E149" s="81"/>
      <c r="F149" s="78">
        <v>1.9933000000000001</v>
      </c>
      <c r="G149" s="78">
        <v>1.9933000000000001</v>
      </c>
      <c r="H149" s="78">
        <f t="shared" si="16"/>
        <v>0</v>
      </c>
      <c r="I149" s="81"/>
      <c r="J149" s="104">
        <f t="shared" si="19"/>
        <v>0.84201000000000015</v>
      </c>
      <c r="K149" s="61">
        <v>38.1</v>
      </c>
    </row>
    <row r="150" spans="1:14" ht="16.5" thickBot="1" x14ac:dyDescent="0.3">
      <c r="A150" s="58" t="s">
        <v>200</v>
      </c>
      <c r="B150" s="93"/>
      <c r="C150" s="96">
        <v>3461981</v>
      </c>
      <c r="D150" s="95" t="s">
        <v>569</v>
      </c>
      <c r="E150" s="81">
        <v>0.7782</v>
      </c>
      <c r="F150" s="100">
        <v>0.7782</v>
      </c>
      <c r="G150" s="78">
        <v>1.4717</v>
      </c>
      <c r="H150" s="78">
        <f t="shared" si="16"/>
        <v>0.69350000000000001</v>
      </c>
      <c r="I150" s="81">
        <v>-1.3995</v>
      </c>
      <c r="J150" s="104"/>
      <c r="K150" s="61">
        <v>38.4</v>
      </c>
      <c r="M150">
        <v>1.3995</v>
      </c>
      <c r="N150">
        <f>M150*M51</f>
        <v>3313.14831</v>
      </c>
    </row>
    <row r="151" spans="1:14" ht="16.5" thickBot="1" x14ac:dyDescent="0.3">
      <c r="A151" s="58" t="s">
        <v>201</v>
      </c>
      <c r="B151" s="92"/>
      <c r="C151" s="96">
        <v>3461977</v>
      </c>
      <c r="D151" s="95" t="s">
        <v>569</v>
      </c>
      <c r="E151" s="81"/>
      <c r="F151" s="78">
        <v>4.3560999999999996</v>
      </c>
      <c r="G151" s="78">
        <v>4.3560999999999996</v>
      </c>
      <c r="H151" s="78">
        <f t="shared" si="16"/>
        <v>0</v>
      </c>
      <c r="I151" s="81"/>
      <c r="J151" s="104">
        <f>K151*0.0221</f>
        <v>0.84643000000000002</v>
      </c>
      <c r="K151" s="61">
        <v>38.299999999999997</v>
      </c>
    </row>
    <row r="152" spans="1:14" ht="16.5" thickBot="1" x14ac:dyDescent="0.3">
      <c r="A152" s="58" t="s">
        <v>202</v>
      </c>
      <c r="B152" s="92"/>
      <c r="C152" s="96">
        <v>3461861</v>
      </c>
      <c r="D152" s="95" t="s">
        <v>569</v>
      </c>
      <c r="E152" s="81"/>
      <c r="F152" s="78">
        <v>1.9933000000000001</v>
      </c>
      <c r="G152" s="78">
        <v>1.9933000000000001</v>
      </c>
      <c r="H152" s="78">
        <f t="shared" si="16"/>
        <v>0</v>
      </c>
      <c r="I152" s="81"/>
      <c r="J152" s="104">
        <f t="shared" ref="J152:J153" si="20">K152*0.0221</f>
        <v>1.80115</v>
      </c>
      <c r="K152" s="61">
        <v>81.5</v>
      </c>
    </row>
    <row r="153" spans="1:14" ht="16.5" thickBot="1" x14ac:dyDescent="0.3">
      <c r="A153" s="58" t="s">
        <v>203</v>
      </c>
      <c r="B153" s="92"/>
      <c r="C153" s="96">
        <v>3462003</v>
      </c>
      <c r="D153" s="95" t="s">
        <v>569</v>
      </c>
      <c r="E153" s="81"/>
      <c r="F153" s="78">
        <v>4.1822999999999997</v>
      </c>
      <c r="G153" s="78">
        <v>4.1822999999999997</v>
      </c>
      <c r="H153" s="78">
        <f t="shared" si="16"/>
        <v>0</v>
      </c>
      <c r="I153" s="81"/>
      <c r="J153" s="104">
        <f t="shared" si="20"/>
        <v>1.8939700000000002</v>
      </c>
      <c r="K153" s="61">
        <v>85.7</v>
      </c>
    </row>
    <row r="154" spans="1:14" ht="16.5" thickBot="1" x14ac:dyDescent="0.3">
      <c r="A154" s="58" t="s">
        <v>204</v>
      </c>
      <c r="B154" s="92"/>
      <c r="C154" s="96">
        <v>3462032</v>
      </c>
      <c r="D154" s="95" t="s">
        <v>569</v>
      </c>
      <c r="E154" s="81">
        <v>1.3956999999999999</v>
      </c>
      <c r="F154" s="91">
        <v>1.3956999999999999</v>
      </c>
      <c r="G154" s="78">
        <v>2.1673</v>
      </c>
      <c r="H154" s="78">
        <f t="shared" si="16"/>
        <v>0.77160000000000006</v>
      </c>
      <c r="I154" s="81"/>
      <c r="J154" s="104"/>
      <c r="K154" s="61">
        <v>37.799999999999997</v>
      </c>
    </row>
    <row r="155" spans="1:14" ht="16.5" thickBot="1" x14ac:dyDescent="0.3">
      <c r="A155" s="58" t="s">
        <v>205</v>
      </c>
      <c r="B155" s="92"/>
      <c r="C155" s="96">
        <v>3461869</v>
      </c>
      <c r="D155" s="95" t="s">
        <v>569</v>
      </c>
      <c r="E155" s="81">
        <v>0.29110000000000003</v>
      </c>
      <c r="F155" s="78">
        <v>2.2332000000000001</v>
      </c>
      <c r="G155" s="78">
        <v>2.2332000000000001</v>
      </c>
      <c r="H155" s="78">
        <f t="shared" si="16"/>
        <v>0</v>
      </c>
      <c r="I155" s="81"/>
      <c r="J155" s="104">
        <f>K155*0.0221</f>
        <v>0.85085000000000011</v>
      </c>
      <c r="K155" s="61">
        <v>38.5</v>
      </c>
    </row>
    <row r="156" spans="1:14" ht="16.5" thickBot="1" x14ac:dyDescent="0.3">
      <c r="A156" s="58" t="s">
        <v>206</v>
      </c>
      <c r="B156" s="92"/>
      <c r="C156" s="96">
        <v>3462025</v>
      </c>
      <c r="D156" s="95" t="s">
        <v>569</v>
      </c>
      <c r="E156" s="81">
        <v>1.2857000000000001</v>
      </c>
      <c r="F156" s="91">
        <v>1.2857000000000001</v>
      </c>
      <c r="G156" s="78">
        <v>2.1013000000000002</v>
      </c>
      <c r="H156" s="78">
        <f t="shared" si="16"/>
        <v>0.8156000000000001</v>
      </c>
      <c r="I156" s="81"/>
      <c r="J156" s="104"/>
      <c r="K156" s="61">
        <v>38.200000000000003</v>
      </c>
    </row>
    <row r="157" spans="1:14" ht="16.5" thickBot="1" x14ac:dyDescent="0.3">
      <c r="A157" s="58" t="s">
        <v>207</v>
      </c>
      <c r="B157" s="92"/>
      <c r="C157" s="96">
        <v>3462026</v>
      </c>
      <c r="D157" s="95" t="s">
        <v>569</v>
      </c>
      <c r="E157" s="81">
        <v>1.9104000000000001</v>
      </c>
      <c r="F157" s="91">
        <v>1.9104000000000001</v>
      </c>
      <c r="G157" s="78">
        <v>2.9733999999999998</v>
      </c>
      <c r="H157" s="78">
        <f t="shared" si="16"/>
        <v>1.0629999999999997</v>
      </c>
      <c r="I157" s="81"/>
      <c r="J157" s="104"/>
      <c r="K157" s="61">
        <v>81.400000000000006</v>
      </c>
    </row>
    <row r="158" spans="1:14" ht="16.5" thickBot="1" x14ac:dyDescent="0.3">
      <c r="A158" s="58" t="s">
        <v>208</v>
      </c>
      <c r="B158" s="92"/>
      <c r="C158" s="96">
        <v>3462033</v>
      </c>
      <c r="D158" s="95" t="s">
        <v>569</v>
      </c>
      <c r="E158" s="81"/>
      <c r="F158" s="78">
        <v>4.1618000000000004</v>
      </c>
      <c r="G158" s="78">
        <v>4.1618000000000004</v>
      </c>
      <c r="H158" s="78">
        <f t="shared" si="16"/>
        <v>0</v>
      </c>
      <c r="I158" s="81"/>
      <c r="J158" s="104">
        <f>K158*0.0221</f>
        <v>1.8939700000000002</v>
      </c>
      <c r="K158" s="61">
        <v>85.7</v>
      </c>
    </row>
    <row r="159" spans="1:14" ht="16.5" thickBot="1" x14ac:dyDescent="0.3">
      <c r="A159" s="58" t="s">
        <v>209</v>
      </c>
      <c r="B159" s="93"/>
      <c r="C159" s="96">
        <v>3462035</v>
      </c>
      <c r="D159" s="95" t="s">
        <v>569</v>
      </c>
      <c r="E159" s="81"/>
      <c r="F159" s="78">
        <v>1.7474000000000001</v>
      </c>
      <c r="G159" s="78">
        <v>1.7474000000000001</v>
      </c>
      <c r="H159" s="78">
        <f t="shared" si="16"/>
        <v>0</v>
      </c>
      <c r="I159" s="81"/>
      <c r="J159" s="104">
        <f>K159*0.0221</f>
        <v>0.84864000000000006</v>
      </c>
      <c r="K159" s="61">
        <v>38.4</v>
      </c>
    </row>
    <row r="160" spans="1:14" ht="16.5" thickBot="1" x14ac:dyDescent="0.3">
      <c r="A160" s="58" t="s">
        <v>210</v>
      </c>
      <c r="B160" s="92"/>
      <c r="C160" s="96">
        <v>3462023</v>
      </c>
      <c r="D160" s="95" t="s">
        <v>569</v>
      </c>
      <c r="E160" s="81">
        <v>1.2884</v>
      </c>
      <c r="F160" s="91">
        <v>1.2884</v>
      </c>
      <c r="G160" s="78">
        <v>2.1071</v>
      </c>
      <c r="H160" s="78">
        <f t="shared" si="16"/>
        <v>0.81869999999999998</v>
      </c>
      <c r="I160" s="81"/>
      <c r="J160" s="104"/>
      <c r="K160" s="61">
        <v>38.4</v>
      </c>
    </row>
    <row r="161" spans="1:11" ht="16.5" thickBot="1" x14ac:dyDescent="0.3">
      <c r="A161" s="58" t="s">
        <v>211</v>
      </c>
      <c r="B161" s="92"/>
      <c r="C161" s="96">
        <v>3461999</v>
      </c>
      <c r="D161" s="95" t="s">
        <v>569</v>
      </c>
      <c r="E161" s="81"/>
      <c r="F161" s="78">
        <v>2.1520999999999999</v>
      </c>
      <c r="G161" s="78">
        <v>2.1520999999999999</v>
      </c>
      <c r="H161" s="78">
        <f t="shared" si="16"/>
        <v>0</v>
      </c>
      <c r="I161" s="81"/>
      <c r="J161" s="104">
        <f>K161*0.0221</f>
        <v>0.85085000000000011</v>
      </c>
      <c r="K161" s="61">
        <v>38.5</v>
      </c>
    </row>
    <row r="162" spans="1:11" ht="16.5" thickBot="1" x14ac:dyDescent="0.3">
      <c r="A162" s="58" t="s">
        <v>212</v>
      </c>
      <c r="B162" s="92"/>
      <c r="C162" s="96">
        <v>3462022</v>
      </c>
      <c r="D162" s="95" t="s">
        <v>569</v>
      </c>
      <c r="E162" s="81"/>
      <c r="F162" s="78">
        <v>4.1948999999999996</v>
      </c>
      <c r="G162" s="78">
        <v>4.1948999999999996</v>
      </c>
      <c r="H162" s="78">
        <f t="shared" si="16"/>
        <v>0</v>
      </c>
      <c r="I162" s="81"/>
      <c r="J162" s="104">
        <f t="shared" ref="J162:J164" si="21">K162*0.0221</f>
        <v>1.7989400000000002</v>
      </c>
      <c r="K162" s="61">
        <v>81.400000000000006</v>
      </c>
    </row>
    <row r="163" spans="1:11" ht="16.5" thickBot="1" x14ac:dyDescent="0.3">
      <c r="A163" s="58" t="s">
        <v>213</v>
      </c>
      <c r="B163" s="92"/>
      <c r="C163" s="96">
        <v>3461998</v>
      </c>
      <c r="D163" s="95" t="s">
        <v>569</v>
      </c>
      <c r="E163" s="81"/>
      <c r="F163" s="78">
        <v>4.1565000000000003</v>
      </c>
      <c r="G163" s="78">
        <v>4.1565000000000003</v>
      </c>
      <c r="H163" s="78">
        <f t="shared" si="16"/>
        <v>0</v>
      </c>
      <c r="I163" s="81"/>
      <c r="J163" s="104">
        <f t="shared" si="21"/>
        <v>1.8983900000000002</v>
      </c>
      <c r="K163" s="61">
        <v>85.9</v>
      </c>
    </row>
    <row r="164" spans="1:11" ht="16.5" thickBot="1" x14ac:dyDescent="0.3">
      <c r="A164" s="58" t="s">
        <v>214</v>
      </c>
      <c r="B164" s="92"/>
      <c r="C164" s="96">
        <v>3462030</v>
      </c>
      <c r="D164" s="95" t="s">
        <v>569</v>
      </c>
      <c r="E164" s="81"/>
      <c r="F164" s="78">
        <v>2.0493999999999999</v>
      </c>
      <c r="G164" s="78">
        <v>2.0493999999999999</v>
      </c>
      <c r="H164" s="78">
        <f t="shared" si="16"/>
        <v>0</v>
      </c>
      <c r="I164" s="81"/>
      <c r="J164" s="104">
        <f t="shared" si="21"/>
        <v>0.83759000000000006</v>
      </c>
      <c r="K164" s="61">
        <v>37.9</v>
      </c>
    </row>
    <row r="165" spans="1:11" ht="16.5" thickBot="1" x14ac:dyDescent="0.3">
      <c r="A165" s="58" t="s">
        <v>215</v>
      </c>
      <c r="B165" s="92"/>
      <c r="C165" s="96">
        <v>3462036</v>
      </c>
      <c r="D165" s="95" t="s">
        <v>569</v>
      </c>
      <c r="E165" s="81">
        <v>0.77759999999999996</v>
      </c>
      <c r="F165" s="91">
        <v>0.77759999999999996</v>
      </c>
      <c r="G165" s="78">
        <v>1.367</v>
      </c>
      <c r="H165" s="78">
        <f t="shared" si="16"/>
        <v>0.58940000000000003</v>
      </c>
      <c r="I165" s="81"/>
      <c r="J165" s="104"/>
      <c r="K165" s="61">
        <v>38.4</v>
      </c>
    </row>
    <row r="166" spans="1:11" ht="16.5" thickBot="1" x14ac:dyDescent="0.3">
      <c r="A166" s="58" t="s">
        <v>216</v>
      </c>
      <c r="B166" s="92"/>
      <c r="C166" s="96">
        <v>3461776</v>
      </c>
      <c r="D166" s="95" t="s">
        <v>569</v>
      </c>
      <c r="E166" s="81">
        <v>1.2981</v>
      </c>
      <c r="F166" s="91">
        <v>1.2981</v>
      </c>
      <c r="G166" s="78">
        <v>2.5554999999999999</v>
      </c>
      <c r="H166" s="78">
        <f t="shared" si="16"/>
        <v>1.2573999999999999</v>
      </c>
      <c r="I166" s="81"/>
      <c r="J166" s="104"/>
      <c r="K166" s="61">
        <v>38.1</v>
      </c>
    </row>
    <row r="167" spans="1:11" ht="16.5" thickBot="1" x14ac:dyDescent="0.3">
      <c r="A167" s="58" t="s">
        <v>217</v>
      </c>
      <c r="B167" s="92"/>
      <c r="C167" s="96">
        <v>3461771</v>
      </c>
      <c r="D167" s="95" t="s">
        <v>569</v>
      </c>
      <c r="E167" s="81">
        <v>2.3268</v>
      </c>
      <c r="F167" s="91">
        <v>2.3268</v>
      </c>
      <c r="G167" s="78">
        <v>3.4538000000000002</v>
      </c>
      <c r="H167" s="78">
        <f t="shared" si="16"/>
        <v>1.1270000000000002</v>
      </c>
      <c r="I167" s="81"/>
      <c r="J167" s="104"/>
      <c r="K167" s="61">
        <v>81.400000000000006</v>
      </c>
    </row>
    <row r="168" spans="1:11" ht="16.5" thickBot="1" x14ac:dyDescent="0.3">
      <c r="A168" s="58" t="s">
        <v>218</v>
      </c>
      <c r="B168" s="92"/>
      <c r="C168" s="96">
        <v>3461742</v>
      </c>
      <c r="D168" s="95" t="s">
        <v>569</v>
      </c>
      <c r="E168" s="81"/>
      <c r="F168" s="78">
        <v>4.1345000000000001</v>
      </c>
      <c r="G168" s="78">
        <v>4.1345000000000001</v>
      </c>
      <c r="H168" s="78">
        <f t="shared" si="16"/>
        <v>0</v>
      </c>
      <c r="I168" s="81"/>
      <c r="J168" s="104">
        <f>K168*0.0221</f>
        <v>1.89618</v>
      </c>
      <c r="K168" s="61">
        <v>85.8</v>
      </c>
    </row>
    <row r="169" spans="1:11" ht="16.5" thickBot="1" x14ac:dyDescent="0.3">
      <c r="A169" s="58" t="s">
        <v>219</v>
      </c>
      <c r="B169" s="92"/>
      <c r="C169" s="96">
        <v>3461867</v>
      </c>
      <c r="D169" s="95" t="s">
        <v>569</v>
      </c>
      <c r="E169" s="81">
        <v>1.0835999999999999</v>
      </c>
      <c r="F169" s="91">
        <v>1.0835999999999999</v>
      </c>
      <c r="G169" s="78">
        <v>1.9184000000000001</v>
      </c>
      <c r="H169" s="78">
        <f t="shared" si="16"/>
        <v>0.83480000000000021</v>
      </c>
      <c r="I169" s="81"/>
      <c r="J169" s="104"/>
      <c r="K169" s="61">
        <v>37.799999999999997</v>
      </c>
    </row>
    <row r="170" spans="1:11" ht="16.5" thickBot="1" x14ac:dyDescent="0.3">
      <c r="A170" s="58" t="s">
        <v>220</v>
      </c>
      <c r="B170" s="92"/>
      <c r="C170" s="96">
        <v>3461774</v>
      </c>
      <c r="D170" s="95" t="s">
        <v>569</v>
      </c>
      <c r="E170" s="81">
        <v>1.1907000000000001</v>
      </c>
      <c r="F170" s="91">
        <v>1.1907000000000001</v>
      </c>
      <c r="G170" s="78">
        <v>1.8049999999999999</v>
      </c>
      <c r="H170" s="78">
        <f t="shared" si="16"/>
        <v>0.61429999999999985</v>
      </c>
      <c r="I170" s="81"/>
      <c r="J170" s="104"/>
      <c r="K170" s="61">
        <v>38.4</v>
      </c>
    </row>
    <row r="171" spans="1:11" ht="16.5" thickBot="1" x14ac:dyDescent="0.3">
      <c r="A171" s="58" t="s">
        <v>221</v>
      </c>
      <c r="B171" s="92"/>
      <c r="C171" s="96">
        <v>3461739</v>
      </c>
      <c r="D171" s="95" t="s">
        <v>569</v>
      </c>
      <c r="E171" s="81"/>
      <c r="F171" s="78">
        <v>1.9874000000000001</v>
      </c>
      <c r="G171" s="78">
        <v>1.9874000000000001</v>
      </c>
      <c r="H171" s="78">
        <f t="shared" si="16"/>
        <v>0</v>
      </c>
      <c r="I171" s="81"/>
      <c r="J171" s="104">
        <f>K171*0.0221</f>
        <v>0.84201000000000015</v>
      </c>
      <c r="K171" s="61">
        <v>38.1</v>
      </c>
    </row>
    <row r="172" spans="1:11" ht="16.5" thickBot="1" x14ac:dyDescent="0.3">
      <c r="A172" s="58" t="s">
        <v>222</v>
      </c>
      <c r="B172" s="92"/>
      <c r="C172" s="113">
        <v>3461778</v>
      </c>
      <c r="D172" s="95" t="s">
        <v>569</v>
      </c>
      <c r="E172" s="81"/>
      <c r="F172" s="78">
        <v>4.0305999999999997</v>
      </c>
      <c r="G172" s="78">
        <v>4.0305999999999997</v>
      </c>
      <c r="H172" s="78">
        <f t="shared" si="16"/>
        <v>0</v>
      </c>
      <c r="I172" s="81"/>
      <c r="J172" s="104">
        <f t="shared" ref="J172:J177" si="22">K172*0.0221</f>
        <v>1.7989400000000002</v>
      </c>
      <c r="K172" s="61">
        <v>81.400000000000006</v>
      </c>
    </row>
    <row r="173" spans="1:11" ht="16.5" thickBot="1" x14ac:dyDescent="0.3">
      <c r="A173" s="58" t="s">
        <v>223</v>
      </c>
      <c r="B173" s="92"/>
      <c r="C173" s="114">
        <v>3462042</v>
      </c>
      <c r="D173" s="95" t="s">
        <v>569</v>
      </c>
      <c r="E173" s="81"/>
      <c r="F173" s="78">
        <v>6.3251999999999997</v>
      </c>
      <c r="G173" s="78">
        <v>6.3251999999999997</v>
      </c>
      <c r="H173" s="78">
        <f t="shared" si="16"/>
        <v>0</v>
      </c>
      <c r="I173" s="81"/>
      <c r="J173" s="104">
        <f t="shared" si="22"/>
        <v>1.6972800000000001</v>
      </c>
      <c r="K173" s="61">
        <v>76.8</v>
      </c>
    </row>
    <row r="174" spans="1:11" ht="16.5" thickBot="1" x14ac:dyDescent="0.3">
      <c r="A174" s="58" t="s">
        <v>224</v>
      </c>
      <c r="B174" s="92"/>
      <c r="C174" s="96">
        <v>3461857</v>
      </c>
      <c r="D174" s="95" t="s">
        <v>569</v>
      </c>
      <c r="E174" s="81"/>
      <c r="F174" s="78">
        <v>3.8043</v>
      </c>
      <c r="G174" s="78">
        <v>3.8043</v>
      </c>
      <c r="H174" s="78">
        <f t="shared" si="16"/>
        <v>0</v>
      </c>
      <c r="I174" s="81"/>
      <c r="J174" s="104">
        <f t="shared" si="22"/>
        <v>0.93925000000000003</v>
      </c>
      <c r="K174" s="61">
        <v>42.5</v>
      </c>
    </row>
    <row r="175" spans="1:11" ht="16.5" thickBot="1" x14ac:dyDescent="0.3">
      <c r="A175" s="58" t="s">
        <v>225</v>
      </c>
      <c r="B175" s="92"/>
      <c r="C175" s="96">
        <v>3461817</v>
      </c>
      <c r="D175" s="95" t="s">
        <v>569</v>
      </c>
      <c r="E175" s="81"/>
      <c r="F175" s="78">
        <v>4.1920999999999999</v>
      </c>
      <c r="G175" s="78">
        <v>4.1920999999999999</v>
      </c>
      <c r="H175" s="78">
        <f t="shared" si="16"/>
        <v>0</v>
      </c>
      <c r="I175" s="81"/>
      <c r="J175" s="104">
        <f t="shared" si="22"/>
        <v>1.3061100000000001</v>
      </c>
      <c r="K175" s="61">
        <v>59.1</v>
      </c>
    </row>
    <row r="176" spans="1:11" ht="16.5" thickBot="1" x14ac:dyDescent="0.3">
      <c r="A176" s="58" t="s">
        <v>226</v>
      </c>
      <c r="B176" s="92"/>
      <c r="C176" s="96">
        <v>3461691</v>
      </c>
      <c r="D176" s="95" t="s">
        <v>569</v>
      </c>
      <c r="E176" s="81"/>
      <c r="F176" s="78">
        <v>6.2427999999999999</v>
      </c>
      <c r="G176" s="78">
        <v>6.2427999999999999</v>
      </c>
      <c r="H176" s="78">
        <f t="shared" si="16"/>
        <v>0</v>
      </c>
      <c r="I176" s="81"/>
      <c r="J176" s="104">
        <f t="shared" si="22"/>
        <v>1.9359599999999999</v>
      </c>
      <c r="K176" s="61">
        <v>87.6</v>
      </c>
    </row>
    <row r="177" spans="1:11" ht="16.5" thickBot="1" x14ac:dyDescent="0.3">
      <c r="A177" s="58" t="s">
        <v>227</v>
      </c>
      <c r="B177" s="92"/>
      <c r="C177" s="96">
        <v>3461951</v>
      </c>
      <c r="D177" s="95" t="s">
        <v>569</v>
      </c>
      <c r="E177" s="81"/>
      <c r="F177" s="78">
        <v>6.14</v>
      </c>
      <c r="G177" s="78">
        <v>6.14</v>
      </c>
      <c r="H177" s="78">
        <f t="shared" si="16"/>
        <v>0</v>
      </c>
      <c r="I177" s="81"/>
      <c r="J177" s="104">
        <f t="shared" si="22"/>
        <v>1.7989400000000002</v>
      </c>
      <c r="K177" s="61">
        <v>81.400000000000006</v>
      </c>
    </row>
    <row r="178" spans="1:11" ht="16.5" thickBot="1" x14ac:dyDescent="0.3">
      <c r="A178" s="58" t="s">
        <v>228</v>
      </c>
      <c r="B178" s="92"/>
      <c r="C178" s="96">
        <v>3461634</v>
      </c>
      <c r="D178" s="95" t="s">
        <v>569</v>
      </c>
      <c r="E178" s="81">
        <v>2.7440000000000002</v>
      </c>
      <c r="F178" s="91">
        <v>2.7440000000000002</v>
      </c>
      <c r="G178" s="78">
        <v>4.1035000000000004</v>
      </c>
      <c r="H178" s="78">
        <f t="shared" si="16"/>
        <v>1.3595000000000002</v>
      </c>
      <c r="I178" s="81"/>
      <c r="J178" s="104"/>
      <c r="K178" s="61">
        <v>60.8</v>
      </c>
    </row>
    <row r="179" spans="1:11" ht="16.5" thickBot="1" x14ac:dyDescent="0.3">
      <c r="A179" s="58" t="s">
        <v>229</v>
      </c>
      <c r="B179" s="92"/>
      <c r="C179" s="96">
        <v>3461948</v>
      </c>
      <c r="D179" s="95" t="s">
        <v>569</v>
      </c>
      <c r="E179" s="81"/>
      <c r="F179" s="78">
        <v>3.7342</v>
      </c>
      <c r="G179" s="78">
        <v>3.7342</v>
      </c>
      <c r="H179" s="78">
        <f t="shared" si="16"/>
        <v>0</v>
      </c>
      <c r="I179" s="81"/>
      <c r="J179" s="104">
        <f>K179*0.0221</f>
        <v>1.2972700000000001</v>
      </c>
      <c r="K179" s="61">
        <v>58.7</v>
      </c>
    </row>
    <row r="180" spans="1:11" ht="16.5" thickBot="1" x14ac:dyDescent="0.3">
      <c r="A180" s="58" t="s">
        <v>230</v>
      </c>
      <c r="B180" s="92"/>
      <c r="C180" s="96">
        <v>3461779</v>
      </c>
      <c r="D180" s="95" t="s">
        <v>569</v>
      </c>
      <c r="E180" s="81"/>
      <c r="F180" s="78">
        <v>6.0948000000000002</v>
      </c>
      <c r="G180" s="78">
        <v>6.0948000000000002</v>
      </c>
      <c r="H180" s="78">
        <f t="shared" si="16"/>
        <v>0</v>
      </c>
      <c r="I180" s="81"/>
      <c r="J180" s="104">
        <f t="shared" ref="J180:J181" si="23">K180*0.0221</f>
        <v>1.91828</v>
      </c>
      <c r="K180" s="61">
        <v>86.8</v>
      </c>
    </row>
    <row r="181" spans="1:11" ht="16.5" thickBot="1" x14ac:dyDescent="0.3">
      <c r="A181" s="58" t="s">
        <v>231</v>
      </c>
      <c r="B181" s="92"/>
      <c r="C181" s="96">
        <v>3461632</v>
      </c>
      <c r="D181" s="95" t="s">
        <v>569</v>
      </c>
      <c r="E181" s="81"/>
      <c r="F181" s="78">
        <v>5.2103000000000002</v>
      </c>
      <c r="G181" s="78">
        <v>5.2103000000000002</v>
      </c>
      <c r="H181" s="78">
        <f t="shared" si="16"/>
        <v>0</v>
      </c>
      <c r="I181" s="81"/>
      <c r="J181" s="104">
        <f t="shared" si="23"/>
        <v>1.80115</v>
      </c>
      <c r="K181" s="61">
        <v>81.5</v>
      </c>
    </row>
    <row r="182" spans="1:11" ht="16.5" thickBot="1" x14ac:dyDescent="0.3">
      <c r="A182" s="58" t="s">
        <v>232</v>
      </c>
      <c r="B182" s="92"/>
      <c r="C182" s="96">
        <v>3461953</v>
      </c>
      <c r="D182" s="95" t="s">
        <v>569</v>
      </c>
      <c r="E182" s="81">
        <v>2.2955000000000001</v>
      </c>
      <c r="F182" s="91">
        <v>2.2955000000000001</v>
      </c>
      <c r="G182" s="78">
        <v>3.5625</v>
      </c>
      <c r="H182" s="78">
        <f t="shared" si="16"/>
        <v>1.2669999999999999</v>
      </c>
      <c r="I182" s="81"/>
      <c r="J182" s="104"/>
      <c r="K182" s="61">
        <v>60.9</v>
      </c>
    </row>
    <row r="183" spans="1:11" ht="16.5" thickBot="1" x14ac:dyDescent="0.3">
      <c r="A183" s="58" t="s">
        <v>233</v>
      </c>
      <c r="B183" s="92"/>
      <c r="C183" s="96">
        <v>3461642</v>
      </c>
      <c r="D183" s="95" t="s">
        <v>569</v>
      </c>
      <c r="E183" s="81">
        <v>0.3347</v>
      </c>
      <c r="F183" s="78">
        <v>2.6347</v>
      </c>
      <c r="G183" s="78">
        <v>2.6347</v>
      </c>
      <c r="H183" s="78">
        <f t="shared" si="16"/>
        <v>0</v>
      </c>
      <c r="I183" s="81"/>
      <c r="J183" s="104">
        <f>K183*0.0221</f>
        <v>1.2972700000000001</v>
      </c>
      <c r="K183" s="61">
        <v>58.7</v>
      </c>
    </row>
    <row r="184" spans="1:11" ht="16.5" thickBot="1" x14ac:dyDescent="0.3">
      <c r="A184" s="58" t="s">
        <v>234</v>
      </c>
      <c r="B184" s="92"/>
      <c r="C184" s="96">
        <v>3461955</v>
      </c>
      <c r="D184" s="95" t="s">
        <v>569</v>
      </c>
      <c r="E184" s="81">
        <v>3.4598</v>
      </c>
      <c r="F184" s="91">
        <v>3.4598</v>
      </c>
      <c r="G184" s="78">
        <v>5.3319000000000001</v>
      </c>
      <c r="H184" s="78">
        <f t="shared" si="16"/>
        <v>1.8721000000000001</v>
      </c>
      <c r="I184" s="81"/>
      <c r="J184" s="104"/>
      <c r="K184" s="61">
        <v>86.8</v>
      </c>
    </row>
    <row r="185" spans="1:11" ht="16.5" thickBot="1" x14ac:dyDescent="0.3">
      <c r="A185" s="58" t="s">
        <v>235</v>
      </c>
      <c r="B185" s="92"/>
      <c r="C185" s="96">
        <v>3461646</v>
      </c>
      <c r="D185" s="95" t="s">
        <v>569</v>
      </c>
      <c r="E185" s="81"/>
      <c r="F185" s="78">
        <v>4.9413999999999998</v>
      </c>
      <c r="G185" s="78">
        <v>4.9413999999999998</v>
      </c>
      <c r="H185" s="78">
        <f t="shared" si="16"/>
        <v>0</v>
      </c>
      <c r="I185" s="81"/>
      <c r="J185" s="104">
        <f>K185*0.0221</f>
        <v>1.80115</v>
      </c>
      <c r="K185" s="61">
        <v>81.5</v>
      </c>
    </row>
    <row r="186" spans="1:11" ht="16.5" thickBot="1" x14ac:dyDescent="0.3">
      <c r="A186" s="58" t="s">
        <v>236</v>
      </c>
      <c r="B186" s="92"/>
      <c r="C186" s="96">
        <v>3461638</v>
      </c>
      <c r="D186" s="95" t="s">
        <v>569</v>
      </c>
      <c r="E186" s="81">
        <v>2.0695000000000001</v>
      </c>
      <c r="F186" s="91">
        <v>2.0695000000000001</v>
      </c>
      <c r="G186" s="78">
        <v>3.1082000000000001</v>
      </c>
      <c r="H186" s="78">
        <f t="shared" si="16"/>
        <v>1.0387</v>
      </c>
      <c r="I186" s="81"/>
      <c r="J186" s="104"/>
      <c r="K186" s="61">
        <v>61.1</v>
      </c>
    </row>
    <row r="187" spans="1:11" ht="16.5" thickBot="1" x14ac:dyDescent="0.3">
      <c r="A187" s="58" t="s">
        <v>237</v>
      </c>
      <c r="B187" s="92"/>
      <c r="C187" s="96">
        <v>361644</v>
      </c>
      <c r="D187" s="95" t="s">
        <v>569</v>
      </c>
      <c r="E187" s="81"/>
      <c r="F187" s="91">
        <v>1.5875999999999999</v>
      </c>
      <c r="G187" s="81">
        <v>1.5875999999999999</v>
      </c>
      <c r="H187" s="78">
        <f t="shared" si="16"/>
        <v>0</v>
      </c>
      <c r="I187" s="81"/>
      <c r="J187" s="104">
        <f>K187*0.0221</f>
        <v>1.29948</v>
      </c>
      <c r="K187" s="61">
        <v>58.8</v>
      </c>
    </row>
    <row r="188" spans="1:11" ht="16.5" thickBot="1" x14ac:dyDescent="0.3">
      <c r="A188" s="58" t="s">
        <v>238</v>
      </c>
      <c r="B188" s="92"/>
      <c r="C188" s="96">
        <v>3461636</v>
      </c>
      <c r="D188" s="95" t="s">
        <v>569</v>
      </c>
      <c r="E188" s="81">
        <v>3.0857000000000001</v>
      </c>
      <c r="F188" s="91">
        <v>3.0857000000000001</v>
      </c>
      <c r="G188" s="78">
        <v>4.6760999999999999</v>
      </c>
      <c r="H188" s="78">
        <f t="shared" si="16"/>
        <v>1.5903999999999998</v>
      </c>
      <c r="I188" s="81"/>
      <c r="J188" s="104"/>
      <c r="K188" s="61">
        <v>86.9</v>
      </c>
    </row>
    <row r="189" spans="1:11" ht="16.5" thickBot="1" x14ac:dyDescent="0.3">
      <c r="A189" s="58" t="s">
        <v>239</v>
      </c>
      <c r="B189" s="92"/>
      <c r="C189" s="96">
        <v>3465054</v>
      </c>
      <c r="D189" s="95" t="s">
        <v>569</v>
      </c>
      <c r="E189" s="81"/>
      <c r="F189" s="78">
        <v>4.2374000000000001</v>
      </c>
      <c r="G189" s="78">
        <v>4.2374000000000001</v>
      </c>
      <c r="H189" s="78">
        <f t="shared" si="16"/>
        <v>0</v>
      </c>
      <c r="I189" s="81"/>
      <c r="J189" s="104">
        <f>K189*0.0221</f>
        <v>1.8033600000000001</v>
      </c>
      <c r="K189" s="61">
        <v>81.599999999999994</v>
      </c>
    </row>
    <row r="190" spans="1:11" ht="16.5" thickBot="1" x14ac:dyDescent="0.3">
      <c r="A190" s="58" t="s">
        <v>240</v>
      </c>
      <c r="B190" s="92"/>
      <c r="C190" s="96">
        <v>3461639</v>
      </c>
      <c r="D190" s="95" t="s">
        <v>569</v>
      </c>
      <c r="E190" s="81">
        <v>2.0164</v>
      </c>
      <c r="F190" s="78">
        <v>3.4514999999999998</v>
      </c>
      <c r="G190" s="78">
        <v>3.4514999999999998</v>
      </c>
      <c r="H190" s="78">
        <f t="shared" si="16"/>
        <v>0</v>
      </c>
      <c r="I190" s="81"/>
      <c r="J190" s="104">
        <f>K190*0.0221</f>
        <v>1.34589</v>
      </c>
      <c r="K190" s="61">
        <v>60.9</v>
      </c>
    </row>
    <row r="191" spans="1:11" ht="16.5" thickBot="1" x14ac:dyDescent="0.3">
      <c r="A191" s="58" t="s">
        <v>241</v>
      </c>
      <c r="B191" s="92"/>
      <c r="C191" s="96">
        <v>3461760</v>
      </c>
      <c r="D191" s="95" t="s">
        <v>569</v>
      </c>
      <c r="E191" s="81">
        <v>2.1886999999999999</v>
      </c>
      <c r="F191" s="91">
        <v>2.1886999999999999</v>
      </c>
      <c r="G191" s="78">
        <v>3.3111999999999999</v>
      </c>
      <c r="H191" s="78">
        <f t="shared" si="16"/>
        <v>1.1225000000000001</v>
      </c>
      <c r="I191" s="81"/>
      <c r="J191" s="104"/>
      <c r="K191" s="61">
        <v>58.8</v>
      </c>
    </row>
    <row r="192" spans="1:11" ht="16.5" thickBot="1" x14ac:dyDescent="0.3">
      <c r="A192" s="58" t="s">
        <v>242</v>
      </c>
      <c r="B192" s="92"/>
      <c r="C192" s="96">
        <v>3461758</v>
      </c>
      <c r="D192" s="95" t="s">
        <v>569</v>
      </c>
      <c r="E192" s="81"/>
      <c r="F192" s="78">
        <v>4.5632000000000001</v>
      </c>
      <c r="G192" s="78">
        <v>4.5632000000000001</v>
      </c>
      <c r="H192" s="78">
        <f t="shared" si="16"/>
        <v>0</v>
      </c>
      <c r="I192" s="81"/>
      <c r="J192" s="104">
        <f>K192*0.0221</f>
        <v>1.91828</v>
      </c>
      <c r="K192" s="61">
        <v>86.8</v>
      </c>
    </row>
    <row r="193" spans="1:14" ht="16.5" thickBot="1" x14ac:dyDescent="0.3">
      <c r="A193" s="58" t="s">
        <v>243</v>
      </c>
      <c r="B193" s="92"/>
      <c r="C193" s="96">
        <v>3462061</v>
      </c>
      <c r="D193" s="95" t="s">
        <v>569</v>
      </c>
      <c r="E193" s="81">
        <v>3.3380999999999998</v>
      </c>
      <c r="F193" s="91">
        <v>3.3380999999999998</v>
      </c>
      <c r="G193" s="78">
        <v>4.2938999999999998</v>
      </c>
      <c r="H193" s="78">
        <f t="shared" si="16"/>
        <v>0.95579999999999998</v>
      </c>
      <c r="I193" s="81"/>
      <c r="J193" s="104"/>
      <c r="K193" s="61">
        <v>81.599999999999994</v>
      </c>
    </row>
    <row r="194" spans="1:14" ht="16.5" thickBot="1" x14ac:dyDescent="0.3">
      <c r="A194" s="58" t="s">
        <v>244</v>
      </c>
      <c r="B194" s="93"/>
      <c r="C194" s="96">
        <v>3461752</v>
      </c>
      <c r="D194" s="95" t="s">
        <v>569</v>
      </c>
      <c r="E194" s="81">
        <v>0.06</v>
      </c>
      <c r="F194" s="78">
        <v>3.2945000000000002</v>
      </c>
      <c r="G194" s="78">
        <v>3.2945000000000002</v>
      </c>
      <c r="H194" s="78">
        <f t="shared" si="16"/>
        <v>0</v>
      </c>
      <c r="I194" s="81"/>
      <c r="J194" s="104">
        <f>K194*0.0221</f>
        <v>1.34589</v>
      </c>
      <c r="K194" s="61">
        <v>60.9</v>
      </c>
    </row>
    <row r="195" spans="1:14" ht="16.5" thickBot="1" x14ac:dyDescent="0.3">
      <c r="A195" s="58" t="s">
        <v>245</v>
      </c>
      <c r="B195" s="93"/>
      <c r="C195" s="96">
        <v>3462053</v>
      </c>
      <c r="D195" s="95" t="s">
        <v>569</v>
      </c>
      <c r="E195" s="81">
        <v>1.5107999999999999</v>
      </c>
      <c r="F195" s="78">
        <v>2.4824999999999999</v>
      </c>
      <c r="G195" s="78">
        <v>2.4824999999999999</v>
      </c>
      <c r="H195" s="78">
        <f t="shared" si="16"/>
        <v>0</v>
      </c>
      <c r="I195" s="81">
        <f>-1.617/2</f>
        <v>-0.8085</v>
      </c>
      <c r="J195" s="104">
        <f>K195*0.0221</f>
        <v>1.29948</v>
      </c>
      <c r="K195" s="61">
        <v>58.8</v>
      </c>
      <c r="M195">
        <v>0.8085</v>
      </c>
      <c r="N195">
        <f>M195*M51</f>
        <v>1914.02673</v>
      </c>
    </row>
    <row r="196" spans="1:14" ht="16.5" thickBot="1" x14ac:dyDescent="0.3">
      <c r="A196" s="58" t="s">
        <v>246</v>
      </c>
      <c r="B196" s="92"/>
      <c r="C196" s="96">
        <v>3461754</v>
      </c>
      <c r="D196" s="95" t="s">
        <v>569</v>
      </c>
      <c r="E196" s="81">
        <v>3.0716999999999999</v>
      </c>
      <c r="F196" s="91">
        <v>3.0716999999999999</v>
      </c>
      <c r="G196" s="78">
        <v>4.8769999999999998</v>
      </c>
      <c r="H196" s="78">
        <f t="shared" si="16"/>
        <v>1.8052999999999999</v>
      </c>
      <c r="I196" s="81">
        <v>-1.0092000000000001</v>
      </c>
      <c r="J196" s="104"/>
      <c r="K196" s="61">
        <v>86.8</v>
      </c>
      <c r="M196">
        <v>1.0092000000000001</v>
      </c>
      <c r="N196">
        <f>M196*M51</f>
        <v>2389.1598960000001</v>
      </c>
    </row>
    <row r="197" spans="1:14" ht="16.5" thickBot="1" x14ac:dyDescent="0.3">
      <c r="A197" s="58" t="s">
        <v>247</v>
      </c>
      <c r="B197" s="92"/>
      <c r="C197" s="96">
        <v>3461756</v>
      </c>
      <c r="D197" s="95" t="s">
        <v>569</v>
      </c>
      <c r="E197" s="81">
        <v>3.3123999999999998</v>
      </c>
      <c r="F197" s="91">
        <v>3.3123999999999998</v>
      </c>
      <c r="G197" s="78">
        <v>5.1390000000000002</v>
      </c>
      <c r="H197" s="78">
        <f t="shared" si="16"/>
        <v>1.8266000000000004</v>
      </c>
      <c r="I197" s="81"/>
      <c r="J197" s="104"/>
      <c r="K197" s="61">
        <v>81.3</v>
      </c>
    </row>
    <row r="198" spans="1:14" ht="16.5" thickBot="1" x14ac:dyDescent="0.3">
      <c r="A198" s="58" t="s">
        <v>248</v>
      </c>
      <c r="B198" s="92"/>
      <c r="C198" s="96">
        <v>3461766</v>
      </c>
      <c r="D198" s="95" t="s">
        <v>569</v>
      </c>
      <c r="E198" s="81">
        <v>2.0148000000000001</v>
      </c>
      <c r="F198" s="91">
        <v>2.0148000000000001</v>
      </c>
      <c r="G198" s="78">
        <v>2.9529999999999998</v>
      </c>
      <c r="H198" s="78">
        <f t="shared" si="16"/>
        <v>0.9381999999999997</v>
      </c>
      <c r="I198" s="81"/>
      <c r="J198" s="104"/>
      <c r="K198" s="61">
        <v>60.6</v>
      </c>
    </row>
    <row r="199" spans="1:14" ht="16.5" thickBot="1" x14ac:dyDescent="0.3">
      <c r="A199" s="58" t="s">
        <v>249</v>
      </c>
      <c r="B199" s="93"/>
      <c r="C199" s="96">
        <v>3461761</v>
      </c>
      <c r="D199" s="95" t="s">
        <v>569</v>
      </c>
      <c r="E199" s="81"/>
      <c r="F199" s="81">
        <v>3.0432999999999999</v>
      </c>
      <c r="G199" s="78">
        <v>3.0432999999999999</v>
      </c>
      <c r="H199" s="78">
        <f t="shared" si="16"/>
        <v>0</v>
      </c>
      <c r="I199" s="81"/>
      <c r="J199" s="104">
        <f>K199*0.0221</f>
        <v>1.2928500000000001</v>
      </c>
      <c r="K199" s="61">
        <v>58.5</v>
      </c>
    </row>
    <row r="200" spans="1:14" ht="16.5" thickBot="1" x14ac:dyDescent="0.3">
      <c r="A200" s="58" t="s">
        <v>250</v>
      </c>
      <c r="B200" s="92"/>
      <c r="C200" s="96">
        <v>3461763</v>
      </c>
      <c r="D200" s="95" t="s">
        <v>569</v>
      </c>
      <c r="E200" s="81"/>
      <c r="F200" s="78">
        <v>4.6349999999999998</v>
      </c>
      <c r="G200" s="78">
        <v>4.6349999999999998</v>
      </c>
      <c r="H200" s="78">
        <f t="shared" ref="H200:H263" si="24">G200-F200</f>
        <v>0</v>
      </c>
      <c r="I200" s="81"/>
      <c r="J200" s="104">
        <f>K200*0.0221</f>
        <v>1.9160700000000002</v>
      </c>
      <c r="K200" s="63">
        <v>86.7</v>
      </c>
    </row>
    <row r="201" spans="1:14" ht="16.5" thickBot="1" x14ac:dyDescent="0.3">
      <c r="A201" s="58" t="s">
        <v>251</v>
      </c>
      <c r="B201" s="92"/>
      <c r="C201" s="96">
        <v>3461643</v>
      </c>
      <c r="D201" s="95" t="s">
        <v>569</v>
      </c>
      <c r="E201" s="81">
        <v>2.9018000000000002</v>
      </c>
      <c r="F201" s="91">
        <v>2.9018000000000002</v>
      </c>
      <c r="G201" s="78">
        <v>4.718</v>
      </c>
      <c r="H201" s="78">
        <f t="shared" si="24"/>
        <v>1.8161999999999998</v>
      </c>
      <c r="I201" s="81"/>
      <c r="J201" s="104"/>
      <c r="K201" s="61">
        <v>81.3</v>
      </c>
    </row>
    <row r="202" spans="1:14" ht="16.5" thickBot="1" x14ac:dyDescent="0.3">
      <c r="A202" s="58" t="s">
        <v>252</v>
      </c>
      <c r="B202" s="92"/>
      <c r="C202" s="96">
        <v>3461762</v>
      </c>
      <c r="D202" s="95" t="s">
        <v>569</v>
      </c>
      <c r="E202" s="81">
        <v>2.2786</v>
      </c>
      <c r="F202" s="91">
        <v>2.2786</v>
      </c>
      <c r="G202" s="78">
        <v>3.5729000000000002</v>
      </c>
      <c r="H202" s="78">
        <f t="shared" si="24"/>
        <v>1.2943000000000002</v>
      </c>
      <c r="I202" s="81"/>
      <c r="J202" s="104"/>
      <c r="K202" s="61">
        <v>60.7</v>
      </c>
    </row>
    <row r="203" spans="1:14" ht="16.5" thickBot="1" x14ac:dyDescent="0.3">
      <c r="A203" s="58" t="s">
        <v>253</v>
      </c>
      <c r="B203" s="92"/>
      <c r="C203" s="96">
        <v>3461637</v>
      </c>
      <c r="D203" s="95" t="s">
        <v>569</v>
      </c>
      <c r="E203" s="81">
        <v>2.0449999999999999</v>
      </c>
      <c r="F203" s="91">
        <v>2.0449999999999999</v>
      </c>
      <c r="G203" s="78">
        <v>3.1631999999999998</v>
      </c>
      <c r="H203" s="78">
        <f t="shared" si="24"/>
        <v>1.1181999999999999</v>
      </c>
      <c r="I203" s="81"/>
      <c r="J203" s="104"/>
      <c r="K203" s="61">
        <v>58.5</v>
      </c>
    </row>
    <row r="204" spans="1:14" ht="16.5" thickBot="1" x14ac:dyDescent="0.3">
      <c r="A204" s="58" t="s">
        <v>254</v>
      </c>
      <c r="B204" s="93"/>
      <c r="C204" s="96">
        <v>3461635</v>
      </c>
      <c r="D204" s="95" t="s">
        <v>569</v>
      </c>
      <c r="E204" s="81"/>
      <c r="F204" s="81">
        <v>4.5731999999999999</v>
      </c>
      <c r="G204" s="78">
        <v>4.5731999999999999</v>
      </c>
      <c r="H204" s="78">
        <f t="shared" si="24"/>
        <v>0</v>
      </c>
      <c r="I204" s="81"/>
      <c r="J204" s="104">
        <f>K204*0.0221</f>
        <v>1.91828</v>
      </c>
      <c r="K204" s="61">
        <v>86.8</v>
      </c>
    </row>
    <row r="205" spans="1:14" ht="24" customHeight="1" thickBot="1" x14ac:dyDescent="0.3">
      <c r="A205" s="58" t="s">
        <v>255</v>
      </c>
      <c r="B205" s="92"/>
      <c r="C205" s="96">
        <v>3461663</v>
      </c>
      <c r="D205" s="95" t="s">
        <v>569</v>
      </c>
      <c r="E205" s="81">
        <v>2.3130999999999999</v>
      </c>
      <c r="F205" s="91">
        <v>2.3130999999999999</v>
      </c>
      <c r="G205" s="78">
        <v>3.778</v>
      </c>
      <c r="H205" s="78">
        <f t="shared" si="24"/>
        <v>1.4649000000000001</v>
      </c>
      <c r="I205" s="81"/>
      <c r="J205" s="104"/>
      <c r="K205" s="61">
        <v>81.2</v>
      </c>
    </row>
    <row r="206" spans="1:14" ht="16.5" thickBot="1" x14ac:dyDescent="0.3">
      <c r="A206" s="58" t="s">
        <v>256</v>
      </c>
      <c r="B206" s="92"/>
      <c r="C206" s="96">
        <v>3462041</v>
      </c>
      <c r="D206" s="95" t="s">
        <v>569</v>
      </c>
      <c r="E206" s="81">
        <v>2.0779000000000001</v>
      </c>
      <c r="F206" s="91">
        <v>2.0779000000000001</v>
      </c>
      <c r="G206" s="78">
        <v>2.8626</v>
      </c>
      <c r="H206" s="78">
        <f t="shared" si="24"/>
        <v>0.78469999999999995</v>
      </c>
      <c r="I206" s="81"/>
      <c r="J206" s="104"/>
      <c r="K206" s="61">
        <v>60.5</v>
      </c>
    </row>
    <row r="207" spans="1:14" ht="16.5" thickBot="1" x14ac:dyDescent="0.3">
      <c r="A207" s="58" t="s">
        <v>257</v>
      </c>
      <c r="B207" s="93"/>
      <c r="C207" s="96">
        <v>3461816</v>
      </c>
      <c r="D207" s="95" t="s">
        <v>569</v>
      </c>
      <c r="E207" s="81"/>
      <c r="F207" s="81">
        <v>2.9441999999999999</v>
      </c>
      <c r="G207" s="78">
        <v>2.9441999999999999</v>
      </c>
      <c r="H207" s="78">
        <f t="shared" si="24"/>
        <v>0</v>
      </c>
      <c r="I207" s="81"/>
      <c r="J207" s="104">
        <f>K207*0.0221</f>
        <v>1.29064</v>
      </c>
      <c r="K207" s="61">
        <v>58.4</v>
      </c>
    </row>
    <row r="208" spans="1:14" ht="16.5" thickBot="1" x14ac:dyDescent="0.3">
      <c r="A208" s="58" t="s">
        <v>258</v>
      </c>
      <c r="B208" s="92"/>
      <c r="C208" s="96">
        <v>3462039</v>
      </c>
      <c r="D208" s="95" t="s">
        <v>569</v>
      </c>
      <c r="E208" s="81">
        <v>2.8828</v>
      </c>
      <c r="F208" s="91">
        <v>2.8828</v>
      </c>
      <c r="G208" s="78">
        <v>4.0533000000000001</v>
      </c>
      <c r="H208" s="78">
        <f t="shared" si="24"/>
        <v>1.1705000000000001</v>
      </c>
      <c r="I208" s="81"/>
      <c r="J208" s="104"/>
      <c r="K208" s="61">
        <v>87.1</v>
      </c>
    </row>
    <row r="209" spans="1:14" ht="16.5" thickBot="1" x14ac:dyDescent="0.3">
      <c r="A209" s="58" t="s">
        <v>259</v>
      </c>
      <c r="B209" s="92"/>
      <c r="C209" s="96">
        <v>3461594</v>
      </c>
      <c r="D209" s="95" t="s">
        <v>569</v>
      </c>
      <c r="E209" s="81">
        <v>2.4573</v>
      </c>
      <c r="F209" s="91">
        <v>2.4573</v>
      </c>
      <c r="G209" s="78">
        <v>3.5230000000000001</v>
      </c>
      <c r="H209" s="78">
        <f t="shared" si="24"/>
        <v>1.0657000000000001</v>
      </c>
      <c r="I209" s="81"/>
      <c r="J209" s="104"/>
      <c r="K209" s="61">
        <v>81.2</v>
      </c>
    </row>
    <row r="210" spans="1:14" ht="16.5" thickBot="1" x14ac:dyDescent="0.3">
      <c r="A210" s="58" t="s">
        <v>260</v>
      </c>
      <c r="B210" s="92"/>
      <c r="C210" s="96">
        <v>3461679</v>
      </c>
      <c r="D210" s="95" t="s">
        <v>569</v>
      </c>
      <c r="E210" s="81">
        <v>1.4812000000000001</v>
      </c>
      <c r="F210" s="91">
        <v>1.4812000000000001</v>
      </c>
      <c r="G210" s="78">
        <v>2.0920000000000001</v>
      </c>
      <c r="H210" s="78">
        <f t="shared" si="24"/>
        <v>0.61080000000000001</v>
      </c>
      <c r="I210" s="81"/>
      <c r="J210" s="104"/>
      <c r="K210" s="61">
        <v>60.6</v>
      </c>
    </row>
    <row r="211" spans="1:14" ht="16.5" thickBot="1" x14ac:dyDescent="0.3">
      <c r="A211" s="58" t="s">
        <v>261</v>
      </c>
      <c r="B211" s="92"/>
      <c r="C211" s="96">
        <v>3462048</v>
      </c>
      <c r="D211" s="95" t="s">
        <v>569</v>
      </c>
      <c r="E211" s="81">
        <v>2.0345</v>
      </c>
      <c r="F211" s="91">
        <v>2.0345</v>
      </c>
      <c r="G211" s="78">
        <v>3.3696000000000002</v>
      </c>
      <c r="H211" s="78">
        <f t="shared" si="24"/>
        <v>1.3351000000000002</v>
      </c>
      <c r="I211" s="81"/>
      <c r="J211" s="104"/>
      <c r="K211" s="61">
        <v>58.5</v>
      </c>
    </row>
    <row r="212" spans="1:14" ht="16.5" thickBot="1" x14ac:dyDescent="0.3">
      <c r="A212" s="58" t="s">
        <v>262</v>
      </c>
      <c r="B212" s="92"/>
      <c r="C212" s="96">
        <v>3461819</v>
      </c>
      <c r="D212" s="95" t="s">
        <v>569</v>
      </c>
      <c r="E212" s="81"/>
      <c r="F212" s="78">
        <v>5.6066000000000003</v>
      </c>
      <c r="G212" s="78">
        <v>5.6066000000000003</v>
      </c>
      <c r="H212" s="78">
        <f t="shared" si="24"/>
        <v>0</v>
      </c>
      <c r="I212" s="81"/>
      <c r="J212" s="104">
        <f>K212*0.0221</f>
        <v>1.9160700000000002</v>
      </c>
      <c r="K212" s="61">
        <v>86.7</v>
      </c>
    </row>
    <row r="213" spans="1:14" ht="16.5" thickBot="1" x14ac:dyDescent="0.3">
      <c r="A213" s="58" t="s">
        <v>263</v>
      </c>
      <c r="B213" s="93"/>
      <c r="C213" s="96">
        <v>3461593</v>
      </c>
      <c r="D213" s="95" t="s">
        <v>569</v>
      </c>
      <c r="E213" s="81"/>
      <c r="F213" s="81">
        <v>2.1848999999999998</v>
      </c>
      <c r="G213" s="78">
        <v>2.1848999999999998</v>
      </c>
      <c r="H213" s="78">
        <f t="shared" si="24"/>
        <v>0</v>
      </c>
      <c r="I213" s="81"/>
      <c r="J213" s="104">
        <f t="shared" ref="J213:J214" si="25">K213*0.0221</f>
        <v>1.7967300000000002</v>
      </c>
      <c r="K213" s="61">
        <v>81.3</v>
      </c>
    </row>
    <row r="214" spans="1:14" ht="16.5" thickBot="1" x14ac:dyDescent="0.3">
      <c r="A214" s="58" t="s">
        <v>264</v>
      </c>
      <c r="B214" s="93"/>
      <c r="C214" s="96">
        <v>3461676</v>
      </c>
      <c r="D214" s="95" t="s">
        <v>569</v>
      </c>
      <c r="E214" s="81"/>
      <c r="F214" s="81">
        <v>1.3884000000000001</v>
      </c>
      <c r="G214" s="78">
        <v>1.3884000000000001</v>
      </c>
      <c r="H214" s="78">
        <f t="shared" si="24"/>
        <v>0</v>
      </c>
      <c r="I214" s="81"/>
      <c r="J214" s="104">
        <f t="shared" si="25"/>
        <v>1.3370500000000001</v>
      </c>
      <c r="K214" s="61">
        <v>60.5</v>
      </c>
    </row>
    <row r="215" spans="1:14" ht="16.5" thickBot="1" x14ac:dyDescent="0.3">
      <c r="A215" s="58" t="s">
        <v>265</v>
      </c>
      <c r="B215" s="92"/>
      <c r="C215" s="96">
        <v>3461822</v>
      </c>
      <c r="D215" s="95" t="s">
        <v>569</v>
      </c>
      <c r="E215" s="81">
        <v>1.9696</v>
      </c>
      <c r="F215" s="91">
        <v>1.9696</v>
      </c>
      <c r="G215" s="78">
        <v>3.3395000000000001</v>
      </c>
      <c r="H215" s="78">
        <f t="shared" si="24"/>
        <v>1.3699000000000001</v>
      </c>
      <c r="I215" s="81"/>
      <c r="J215" s="104"/>
      <c r="K215" s="61">
        <v>58.5</v>
      </c>
    </row>
    <row r="216" spans="1:14" ht="16.5" thickBot="1" x14ac:dyDescent="0.3">
      <c r="A216" s="58" t="s">
        <v>266</v>
      </c>
      <c r="B216" s="92"/>
      <c r="C216" s="96">
        <v>3461823</v>
      </c>
      <c r="D216" s="95" t="s">
        <v>569</v>
      </c>
      <c r="E216" s="81"/>
      <c r="F216" s="78">
        <v>4.7103000000000002</v>
      </c>
      <c r="G216" s="78">
        <v>4.7103000000000002</v>
      </c>
      <c r="H216" s="78">
        <f t="shared" si="24"/>
        <v>0</v>
      </c>
      <c r="I216" s="81"/>
      <c r="J216" s="104">
        <f>K216*0.0221</f>
        <v>1.9160700000000002</v>
      </c>
      <c r="K216" s="61">
        <v>86.7</v>
      </c>
    </row>
    <row r="217" spans="1:14" ht="16.5" thickBot="1" x14ac:dyDescent="0.3">
      <c r="A217" s="58" t="s">
        <v>267</v>
      </c>
      <c r="B217" s="92"/>
      <c r="C217" s="96">
        <v>3462060</v>
      </c>
      <c r="D217" s="95" t="s">
        <v>569</v>
      </c>
      <c r="E217" s="81">
        <v>3.573</v>
      </c>
      <c r="F217" s="91">
        <v>3.573</v>
      </c>
      <c r="G217" s="78">
        <v>4.9345999999999997</v>
      </c>
      <c r="H217" s="78">
        <f t="shared" si="24"/>
        <v>1.3615999999999997</v>
      </c>
      <c r="I217" s="81"/>
      <c r="J217" s="104"/>
      <c r="K217" s="61">
        <v>81.2</v>
      </c>
    </row>
    <row r="218" spans="1:14" ht="16.5" thickBot="1" x14ac:dyDescent="0.3">
      <c r="A218" s="58" t="s">
        <v>268</v>
      </c>
      <c r="B218" s="93"/>
      <c r="C218" s="96">
        <v>3462057</v>
      </c>
      <c r="D218" s="95" t="s">
        <v>569</v>
      </c>
      <c r="E218" s="81"/>
      <c r="F218" s="81">
        <v>2.4599000000000002</v>
      </c>
      <c r="G218" s="78">
        <v>2.4599000000000002</v>
      </c>
      <c r="H218" s="78">
        <f t="shared" si="24"/>
        <v>0</v>
      </c>
      <c r="I218" s="81"/>
      <c r="J218" s="104">
        <f>K218*0.0221</f>
        <v>1.3370500000000001</v>
      </c>
      <c r="K218" s="61">
        <v>60.5</v>
      </c>
    </row>
    <row r="219" spans="1:14" ht="16.5" thickBot="1" x14ac:dyDescent="0.3">
      <c r="A219" s="58" t="s">
        <v>269</v>
      </c>
      <c r="B219" s="92"/>
      <c r="C219" s="96">
        <v>3462063</v>
      </c>
      <c r="D219" s="95" t="s">
        <v>569</v>
      </c>
      <c r="E219" s="81">
        <v>1.6012</v>
      </c>
      <c r="F219" s="91">
        <v>1.6012</v>
      </c>
      <c r="G219" s="78">
        <v>2.6143000000000001</v>
      </c>
      <c r="H219" s="78">
        <f t="shared" si="24"/>
        <v>1.0131000000000001</v>
      </c>
      <c r="I219" s="81"/>
      <c r="J219" s="104"/>
      <c r="K219" s="61">
        <v>58.4</v>
      </c>
    </row>
    <row r="220" spans="1:14" ht="16.5" thickBot="1" x14ac:dyDescent="0.3">
      <c r="A220" s="58" t="s">
        <v>270</v>
      </c>
      <c r="B220" s="92"/>
      <c r="C220" s="96">
        <v>3462055</v>
      </c>
      <c r="D220" s="95" t="s">
        <v>569</v>
      </c>
      <c r="E220" s="81">
        <v>3.4258000000000002</v>
      </c>
      <c r="F220" s="91">
        <v>3.4258000000000002</v>
      </c>
      <c r="G220" s="78">
        <v>5.3414999999999999</v>
      </c>
      <c r="H220" s="78">
        <f t="shared" si="24"/>
        <v>1.9156999999999997</v>
      </c>
      <c r="I220" s="81"/>
      <c r="J220" s="104"/>
      <c r="K220" s="61">
        <v>86.6</v>
      </c>
    </row>
    <row r="221" spans="1:14" ht="16.5" thickBot="1" x14ac:dyDescent="0.3">
      <c r="A221" s="58" t="s">
        <v>271</v>
      </c>
      <c r="B221" s="92"/>
      <c r="C221" s="96">
        <v>3462056</v>
      </c>
      <c r="D221" s="95" t="s">
        <v>569</v>
      </c>
      <c r="E221" s="81">
        <v>0.51639999999999997</v>
      </c>
      <c r="F221" s="81">
        <v>4.0968</v>
      </c>
      <c r="G221" s="78">
        <v>4.0968</v>
      </c>
      <c r="H221" s="78">
        <f t="shared" si="24"/>
        <v>0</v>
      </c>
      <c r="I221" s="81"/>
      <c r="J221" s="104">
        <f>K221*0.0221</f>
        <v>1.7945200000000001</v>
      </c>
      <c r="K221" s="61">
        <v>81.2</v>
      </c>
    </row>
    <row r="222" spans="1:14" ht="16.5" thickBot="1" x14ac:dyDescent="0.3">
      <c r="A222" s="58" t="s">
        <v>272</v>
      </c>
      <c r="B222" s="93"/>
      <c r="C222" s="96">
        <v>3462062</v>
      </c>
      <c r="D222" s="95" t="s">
        <v>569</v>
      </c>
      <c r="E222" s="81"/>
      <c r="F222" s="81">
        <v>3.7342</v>
      </c>
      <c r="G222" s="78">
        <v>3.7342</v>
      </c>
      <c r="H222" s="78">
        <f t="shared" si="24"/>
        <v>0</v>
      </c>
      <c r="I222" s="81"/>
      <c r="J222" s="104">
        <f>K222*0.0221</f>
        <v>1.3414700000000002</v>
      </c>
      <c r="K222" s="61">
        <v>60.7</v>
      </c>
    </row>
    <row r="223" spans="1:14" ht="16.5" thickBot="1" x14ac:dyDescent="0.3">
      <c r="A223" s="58" t="s">
        <v>273</v>
      </c>
      <c r="B223" s="92"/>
      <c r="C223" s="96">
        <v>3462056</v>
      </c>
      <c r="D223" s="95" t="s">
        <v>569</v>
      </c>
      <c r="E223" s="81">
        <v>2.1080000000000001</v>
      </c>
      <c r="F223" s="91">
        <v>2.1080000000000001</v>
      </c>
      <c r="G223" s="78">
        <v>3.6682999999999999</v>
      </c>
      <c r="H223" s="78">
        <f t="shared" si="24"/>
        <v>1.5602999999999998</v>
      </c>
      <c r="I223" s="81">
        <v>-0.64859999999999995</v>
      </c>
      <c r="J223" s="104"/>
      <c r="K223" s="61">
        <v>58.5</v>
      </c>
      <c r="M223">
        <v>0.64859999999999995</v>
      </c>
      <c r="N223">
        <f>M223*M51</f>
        <v>1535.4826679999999</v>
      </c>
    </row>
    <row r="224" spans="1:14" ht="16.5" thickBot="1" x14ac:dyDescent="0.3">
      <c r="A224" s="58" t="s">
        <v>274</v>
      </c>
      <c r="B224" s="92"/>
      <c r="C224" s="96">
        <v>3462064</v>
      </c>
      <c r="D224" s="95" t="s">
        <v>569</v>
      </c>
      <c r="E224" s="81"/>
      <c r="F224" s="78">
        <v>5.0734000000000004</v>
      </c>
      <c r="G224" s="78">
        <v>5.0734000000000004</v>
      </c>
      <c r="H224" s="78">
        <f t="shared" si="24"/>
        <v>0</v>
      </c>
      <c r="I224" s="81"/>
      <c r="J224" s="104">
        <f>K224*0.0221</f>
        <v>1.9160700000000002</v>
      </c>
      <c r="K224" s="61">
        <v>86.7</v>
      </c>
    </row>
    <row r="225" spans="1:11" ht="16.5" thickBot="1" x14ac:dyDescent="0.3">
      <c r="A225" s="58" t="s">
        <v>275</v>
      </c>
      <c r="B225" s="92"/>
      <c r="C225" s="96">
        <v>3462058</v>
      </c>
      <c r="D225" s="95" t="s">
        <v>569</v>
      </c>
      <c r="E225" s="81">
        <v>2.8317000000000001</v>
      </c>
      <c r="F225" s="91">
        <v>2.8317000000000001</v>
      </c>
      <c r="G225" s="78">
        <v>3.3731</v>
      </c>
      <c r="H225" s="78">
        <f t="shared" si="24"/>
        <v>0.54139999999999988</v>
      </c>
      <c r="I225" s="81"/>
      <c r="J225" s="104"/>
      <c r="K225" s="61">
        <v>81.3</v>
      </c>
    </row>
    <row r="226" spans="1:11" ht="16.5" thickBot="1" x14ac:dyDescent="0.3">
      <c r="A226" s="58" t="s">
        <v>276</v>
      </c>
      <c r="B226" s="92"/>
      <c r="C226" s="96">
        <v>3462065</v>
      </c>
      <c r="D226" s="95" t="s">
        <v>569</v>
      </c>
      <c r="E226" s="81">
        <v>0.42580000000000001</v>
      </c>
      <c r="F226" s="81">
        <v>1.8707</v>
      </c>
      <c r="G226" s="78">
        <v>1.8707</v>
      </c>
      <c r="H226" s="78">
        <f t="shared" si="24"/>
        <v>0</v>
      </c>
      <c r="I226" s="81"/>
      <c r="J226" s="104">
        <f>K226*0.0221</f>
        <v>1.3392600000000001</v>
      </c>
      <c r="K226" s="61">
        <v>60.6</v>
      </c>
    </row>
    <row r="227" spans="1:11" ht="16.5" thickBot="1" x14ac:dyDescent="0.3">
      <c r="A227" s="58" t="s">
        <v>277</v>
      </c>
      <c r="B227" s="92"/>
      <c r="C227" s="96">
        <v>3462066</v>
      </c>
      <c r="D227" s="95" t="s">
        <v>569</v>
      </c>
      <c r="E227" s="81">
        <v>0.43719999999999998</v>
      </c>
      <c r="F227" s="81">
        <v>2.0411999999999999</v>
      </c>
      <c r="G227" s="78">
        <v>2.0411999999999999</v>
      </c>
      <c r="H227" s="78">
        <f t="shared" si="24"/>
        <v>0</v>
      </c>
      <c r="I227" s="81"/>
      <c r="J227" s="104">
        <f>K227*0.0221</f>
        <v>1.29064</v>
      </c>
      <c r="K227" s="61">
        <v>58.4</v>
      </c>
    </row>
    <row r="228" spans="1:11" ht="16.5" thickBot="1" x14ac:dyDescent="0.3">
      <c r="A228" s="58" t="s">
        <v>278</v>
      </c>
      <c r="B228" s="92"/>
      <c r="C228" s="96">
        <v>3462059</v>
      </c>
      <c r="D228" s="95" t="s">
        <v>569</v>
      </c>
      <c r="E228" s="81">
        <v>3.0179</v>
      </c>
      <c r="F228" s="91">
        <v>3.0179</v>
      </c>
      <c r="G228" s="78">
        <v>4.5242000000000004</v>
      </c>
      <c r="H228" s="78">
        <f t="shared" si="24"/>
        <v>1.5063000000000004</v>
      </c>
      <c r="I228" s="81"/>
      <c r="J228" s="104"/>
      <c r="K228" s="61">
        <v>86.6</v>
      </c>
    </row>
    <row r="229" spans="1:11" ht="16.5" thickBot="1" x14ac:dyDescent="0.3">
      <c r="A229" s="58" t="s">
        <v>279</v>
      </c>
      <c r="B229" s="92"/>
      <c r="C229" s="96">
        <v>3461641</v>
      </c>
      <c r="D229" s="95" t="s">
        <v>569</v>
      </c>
      <c r="E229" s="81">
        <v>4.0319000000000003</v>
      </c>
      <c r="F229" s="91">
        <v>4.0319000000000003</v>
      </c>
      <c r="G229" s="78">
        <v>4.2937000000000003</v>
      </c>
      <c r="H229" s="78">
        <f t="shared" si="24"/>
        <v>0.26180000000000003</v>
      </c>
      <c r="I229" s="81"/>
      <c r="J229" s="104"/>
      <c r="K229" s="61">
        <v>81.2</v>
      </c>
    </row>
    <row r="230" spans="1:11" ht="16.5" thickBot="1" x14ac:dyDescent="0.3">
      <c r="A230" s="58" t="s">
        <v>280</v>
      </c>
      <c r="B230" s="92"/>
      <c r="C230" s="96">
        <v>3461645</v>
      </c>
      <c r="D230" s="95" t="s">
        <v>569</v>
      </c>
      <c r="E230" s="81"/>
      <c r="F230" s="78">
        <v>4.1185</v>
      </c>
      <c r="G230" s="78">
        <v>4.1185</v>
      </c>
      <c r="H230" s="78">
        <f t="shared" si="24"/>
        <v>0</v>
      </c>
      <c r="I230" s="81"/>
      <c r="J230" s="104">
        <f>K230*0.0221</f>
        <v>1.34368</v>
      </c>
      <c r="K230" s="61">
        <v>60.8</v>
      </c>
    </row>
    <row r="231" spans="1:11" ht="16.5" thickBot="1" x14ac:dyDescent="0.3">
      <c r="A231" s="58" t="s">
        <v>281</v>
      </c>
      <c r="B231" s="92"/>
      <c r="C231" s="96">
        <v>3461939</v>
      </c>
      <c r="D231" s="95" t="s">
        <v>569</v>
      </c>
      <c r="E231" s="81">
        <v>2.1985000000000001</v>
      </c>
      <c r="F231" s="91">
        <v>2.1985000000000001</v>
      </c>
      <c r="G231" s="78">
        <v>3.3365999999999998</v>
      </c>
      <c r="H231" s="78">
        <f t="shared" si="24"/>
        <v>1.1380999999999997</v>
      </c>
      <c r="I231" s="81"/>
      <c r="J231" s="104"/>
      <c r="K231" s="61">
        <v>58.7</v>
      </c>
    </row>
    <row r="232" spans="1:11" ht="16.5" thickBot="1" x14ac:dyDescent="0.3">
      <c r="A232" s="58" t="s">
        <v>282</v>
      </c>
      <c r="B232" s="92"/>
      <c r="C232" s="113">
        <v>3461846</v>
      </c>
      <c r="D232" s="95" t="s">
        <v>569</v>
      </c>
      <c r="E232" s="81">
        <v>2.2947000000000002</v>
      </c>
      <c r="F232" s="91">
        <v>2.2947000000000002</v>
      </c>
      <c r="G232" s="78">
        <v>4.0515999999999996</v>
      </c>
      <c r="H232" s="78">
        <f t="shared" si="24"/>
        <v>1.7568999999999995</v>
      </c>
      <c r="I232" s="81"/>
      <c r="J232" s="104"/>
      <c r="K232" s="61">
        <v>86.5</v>
      </c>
    </row>
    <row r="233" spans="1:11" ht="16.5" thickBot="1" x14ac:dyDescent="0.3">
      <c r="A233" s="58" t="s">
        <v>283</v>
      </c>
      <c r="B233" s="92"/>
      <c r="C233" s="114">
        <v>3461949</v>
      </c>
      <c r="D233" s="95" t="s">
        <v>569</v>
      </c>
      <c r="E233" s="81">
        <v>1.6831</v>
      </c>
      <c r="F233" s="91">
        <v>1.6831</v>
      </c>
      <c r="G233" s="78">
        <v>2.0819000000000001</v>
      </c>
      <c r="H233" s="78">
        <f t="shared" si="24"/>
        <v>0.39880000000000004</v>
      </c>
      <c r="I233" s="81"/>
      <c r="J233" s="104"/>
      <c r="K233" s="61">
        <v>61.7</v>
      </c>
    </row>
    <row r="234" spans="1:11" ht="16.5" thickBot="1" x14ac:dyDescent="0.3">
      <c r="A234" s="58" t="s">
        <v>284</v>
      </c>
      <c r="B234" s="92"/>
      <c r="C234" s="96">
        <v>3461960</v>
      </c>
      <c r="D234" s="95" t="s">
        <v>569</v>
      </c>
      <c r="E234" s="81">
        <v>1.6259999999999999</v>
      </c>
      <c r="F234" s="91">
        <v>1.6259999999999999</v>
      </c>
      <c r="G234" s="78">
        <v>2.7081</v>
      </c>
      <c r="H234" s="78">
        <f t="shared" si="24"/>
        <v>1.0821000000000001</v>
      </c>
      <c r="I234" s="81"/>
      <c r="J234" s="104"/>
      <c r="K234" s="61">
        <v>46.7</v>
      </c>
    </row>
    <row r="235" spans="1:11" ht="16.5" thickBot="1" x14ac:dyDescent="0.3">
      <c r="A235" s="58" t="s">
        <v>285</v>
      </c>
      <c r="B235" s="93"/>
      <c r="C235" s="96">
        <v>3461958</v>
      </c>
      <c r="D235" s="95" t="s">
        <v>569</v>
      </c>
      <c r="E235" s="81"/>
      <c r="F235" s="81">
        <v>3.2309999999999999</v>
      </c>
      <c r="G235" s="78">
        <v>3.2309999999999999</v>
      </c>
      <c r="H235" s="78">
        <f t="shared" si="24"/>
        <v>0</v>
      </c>
      <c r="I235" s="81"/>
      <c r="J235" s="104">
        <f>K235*0.0221</f>
        <v>1.0696400000000001</v>
      </c>
      <c r="K235" s="61">
        <v>48.4</v>
      </c>
    </row>
    <row r="236" spans="1:11" ht="16.5" thickBot="1" x14ac:dyDescent="0.3">
      <c r="A236" s="58" t="s">
        <v>286</v>
      </c>
      <c r="B236" s="92"/>
      <c r="C236" s="96">
        <v>3461952</v>
      </c>
      <c r="D236" s="95" t="s">
        <v>569</v>
      </c>
      <c r="E236" s="81"/>
      <c r="F236" s="78">
        <v>3.7654999999999998</v>
      </c>
      <c r="G236" s="78">
        <v>3.7654999999999998</v>
      </c>
      <c r="H236" s="78">
        <f t="shared" si="24"/>
        <v>0</v>
      </c>
      <c r="I236" s="81"/>
      <c r="J236" s="104">
        <f t="shared" ref="J236:J245" si="26">K236*0.0221</f>
        <v>1.3967200000000002</v>
      </c>
      <c r="K236" s="61">
        <v>63.2</v>
      </c>
    </row>
    <row r="237" spans="1:11" ht="16.5" thickBot="1" x14ac:dyDescent="0.3">
      <c r="A237" s="58" t="s">
        <v>287</v>
      </c>
      <c r="B237" s="92"/>
      <c r="C237" s="96">
        <v>3461957</v>
      </c>
      <c r="D237" s="95" t="s">
        <v>569</v>
      </c>
      <c r="E237" s="81"/>
      <c r="F237" s="78">
        <v>3.1179999999999999</v>
      </c>
      <c r="G237" s="78">
        <v>3.1179999999999999</v>
      </c>
      <c r="H237" s="78">
        <f t="shared" si="24"/>
        <v>0</v>
      </c>
      <c r="I237" s="81"/>
      <c r="J237" s="104">
        <f t="shared" si="26"/>
        <v>1.3282100000000001</v>
      </c>
      <c r="K237" s="61">
        <v>60.1</v>
      </c>
    </row>
    <row r="238" spans="1:11" ht="16.5" thickBot="1" x14ac:dyDescent="0.3">
      <c r="A238" s="58" t="s">
        <v>288</v>
      </c>
      <c r="B238" s="92"/>
      <c r="C238" s="96">
        <v>3461725</v>
      </c>
      <c r="D238" s="95" t="s">
        <v>569</v>
      </c>
      <c r="E238" s="81"/>
      <c r="F238" s="78">
        <v>3.5356999999999998</v>
      </c>
      <c r="G238" s="78">
        <v>3.5356999999999998</v>
      </c>
      <c r="H238" s="78">
        <f t="shared" si="24"/>
        <v>0</v>
      </c>
      <c r="I238" s="81"/>
      <c r="J238" s="104">
        <f t="shared" si="26"/>
        <v>1.35694</v>
      </c>
      <c r="K238" s="61">
        <v>61.4</v>
      </c>
    </row>
    <row r="239" spans="1:11" ht="16.5" thickBot="1" x14ac:dyDescent="0.3">
      <c r="A239" s="58" t="s">
        <v>289</v>
      </c>
      <c r="B239" s="92"/>
      <c r="C239" s="96">
        <v>3461726</v>
      </c>
      <c r="D239" s="95" t="s">
        <v>569</v>
      </c>
      <c r="E239" s="81"/>
      <c r="F239" s="78">
        <v>2.6392000000000002</v>
      </c>
      <c r="G239" s="78">
        <v>2.6392000000000002</v>
      </c>
      <c r="H239" s="78">
        <f t="shared" si="24"/>
        <v>0</v>
      </c>
      <c r="I239" s="81"/>
      <c r="J239" s="104">
        <f t="shared" si="26"/>
        <v>1.0276500000000002</v>
      </c>
      <c r="K239" s="61">
        <v>46.5</v>
      </c>
    </row>
    <row r="240" spans="1:11" ht="16.5" thickBot="1" x14ac:dyDescent="0.3">
      <c r="A240" s="58" t="s">
        <v>290</v>
      </c>
      <c r="B240" s="92"/>
      <c r="C240" s="96">
        <v>3461727</v>
      </c>
      <c r="D240" s="95" t="s">
        <v>569</v>
      </c>
      <c r="E240" s="81"/>
      <c r="F240" s="78">
        <v>2.4895</v>
      </c>
      <c r="G240" s="78">
        <v>2.4895</v>
      </c>
      <c r="H240" s="78">
        <f t="shared" si="24"/>
        <v>0</v>
      </c>
      <c r="I240" s="81"/>
      <c r="J240" s="104">
        <f t="shared" si="26"/>
        <v>1.0652200000000001</v>
      </c>
      <c r="K240" s="61">
        <v>48.2</v>
      </c>
    </row>
    <row r="241" spans="1:11" ht="16.5" thickBot="1" x14ac:dyDescent="0.3">
      <c r="A241" s="58" t="s">
        <v>291</v>
      </c>
      <c r="B241" s="92"/>
      <c r="C241" s="96">
        <v>3461716</v>
      </c>
      <c r="D241" s="95" t="s">
        <v>569</v>
      </c>
      <c r="E241" s="81"/>
      <c r="F241" s="78">
        <v>2.9525000000000001</v>
      </c>
      <c r="G241" s="78">
        <v>2.9525000000000001</v>
      </c>
      <c r="H241" s="78">
        <f t="shared" si="24"/>
        <v>0</v>
      </c>
      <c r="I241" s="81"/>
      <c r="J241" s="104">
        <f t="shared" si="26"/>
        <v>1.39009</v>
      </c>
      <c r="K241" s="61">
        <v>62.9</v>
      </c>
    </row>
    <row r="242" spans="1:11" ht="16.5" thickBot="1" x14ac:dyDescent="0.3">
      <c r="A242" s="58" t="s">
        <v>292</v>
      </c>
      <c r="B242" s="92"/>
      <c r="C242" s="96">
        <v>3461881</v>
      </c>
      <c r="D242" s="95" t="s">
        <v>569</v>
      </c>
      <c r="E242" s="81"/>
      <c r="F242" s="78">
        <v>1.9872000000000001</v>
      </c>
      <c r="G242" s="78">
        <v>1.9872000000000001</v>
      </c>
      <c r="H242" s="78">
        <f t="shared" si="24"/>
        <v>0</v>
      </c>
      <c r="I242" s="81"/>
      <c r="J242" s="104">
        <f t="shared" si="26"/>
        <v>0.86632000000000009</v>
      </c>
      <c r="K242" s="61">
        <v>39.200000000000003</v>
      </c>
    </row>
    <row r="243" spans="1:11" ht="16.5" thickBot="1" x14ac:dyDescent="0.3">
      <c r="A243" s="58" t="s">
        <v>293</v>
      </c>
      <c r="B243" s="92"/>
      <c r="C243" s="96">
        <v>3461872</v>
      </c>
      <c r="D243" s="95" t="s">
        <v>569</v>
      </c>
      <c r="E243" s="81">
        <v>1.3895</v>
      </c>
      <c r="F243" s="91">
        <v>1.3895</v>
      </c>
      <c r="G243" s="78">
        <v>2.6415000000000002</v>
      </c>
      <c r="H243" s="78">
        <f t="shared" si="24"/>
        <v>1.2520000000000002</v>
      </c>
      <c r="I243" s="81"/>
      <c r="J243" s="104"/>
      <c r="K243" s="61">
        <v>57.4</v>
      </c>
    </row>
    <row r="244" spans="1:11" ht="16.5" thickBot="1" x14ac:dyDescent="0.3">
      <c r="A244" s="58" t="s">
        <v>294</v>
      </c>
      <c r="B244" s="92"/>
      <c r="C244" s="96">
        <v>3461876</v>
      </c>
      <c r="D244" s="95" t="s">
        <v>569</v>
      </c>
      <c r="E244" s="81"/>
      <c r="F244" s="78">
        <v>3.2551999999999999</v>
      </c>
      <c r="G244" s="78">
        <v>3.2551999999999999</v>
      </c>
      <c r="H244" s="78">
        <f t="shared" si="24"/>
        <v>0</v>
      </c>
      <c r="I244" s="81"/>
      <c r="J244" s="104">
        <f t="shared" si="26"/>
        <v>1.35473</v>
      </c>
      <c r="K244" s="61">
        <v>61.3</v>
      </c>
    </row>
    <row r="245" spans="1:11" ht="16.5" thickBot="1" x14ac:dyDescent="0.3">
      <c r="A245" s="58" t="s">
        <v>295</v>
      </c>
      <c r="B245" s="92"/>
      <c r="C245" s="96">
        <v>3461883</v>
      </c>
      <c r="D245" s="95" t="s">
        <v>569</v>
      </c>
      <c r="E245" s="81"/>
      <c r="F245" s="78">
        <v>2.4605999999999999</v>
      </c>
      <c r="G245" s="78">
        <v>2.4605999999999999</v>
      </c>
      <c r="H245" s="78">
        <f t="shared" si="24"/>
        <v>0</v>
      </c>
      <c r="I245" s="81"/>
      <c r="J245" s="104">
        <f t="shared" si="26"/>
        <v>1.02986</v>
      </c>
      <c r="K245" s="61">
        <v>46.6</v>
      </c>
    </row>
    <row r="246" spans="1:11" ht="16.5" thickBot="1" x14ac:dyDescent="0.3">
      <c r="A246" s="58" t="s">
        <v>296</v>
      </c>
      <c r="B246" s="92"/>
      <c r="C246" s="96">
        <v>3461885</v>
      </c>
      <c r="D246" s="95" t="s">
        <v>569</v>
      </c>
      <c r="E246" s="81">
        <v>0.96489999999999998</v>
      </c>
      <c r="F246" s="91">
        <v>0.96489999999999998</v>
      </c>
      <c r="G246" s="78">
        <v>1.7219</v>
      </c>
      <c r="H246" s="78">
        <f t="shared" si="24"/>
        <v>0.75700000000000001</v>
      </c>
      <c r="I246" s="81"/>
      <c r="J246" s="104"/>
      <c r="K246" s="61">
        <v>48.3</v>
      </c>
    </row>
    <row r="247" spans="1:11" ht="16.5" thickBot="1" x14ac:dyDescent="0.3">
      <c r="A247" s="58" t="s">
        <v>297</v>
      </c>
      <c r="B247" s="92"/>
      <c r="C247" s="96">
        <v>3461886</v>
      </c>
      <c r="D247" s="95" t="s">
        <v>569</v>
      </c>
      <c r="E247" s="81"/>
      <c r="F247" s="78">
        <v>3.8422999999999998</v>
      </c>
      <c r="G247" s="78">
        <v>3.8422999999999998</v>
      </c>
      <c r="H247" s="78">
        <f t="shared" si="24"/>
        <v>0</v>
      </c>
      <c r="I247" s="81"/>
      <c r="J247" s="104">
        <f>K247*0.0221</f>
        <v>1.39009</v>
      </c>
      <c r="K247" s="61">
        <v>62.9</v>
      </c>
    </row>
    <row r="248" spans="1:11" ht="16.5" thickBot="1" x14ac:dyDescent="0.3">
      <c r="A248" s="58" t="s">
        <v>298</v>
      </c>
      <c r="B248" s="92"/>
      <c r="C248" s="96">
        <v>3461873</v>
      </c>
      <c r="D248" s="95" t="s">
        <v>569</v>
      </c>
      <c r="E248" s="81">
        <v>0.80979999999999996</v>
      </c>
      <c r="F248" s="91">
        <v>0.80979999999999996</v>
      </c>
      <c r="G248" s="78">
        <v>1.7318</v>
      </c>
      <c r="H248" s="78">
        <f t="shared" si="24"/>
        <v>0.92200000000000004</v>
      </c>
      <c r="I248" s="81"/>
      <c r="J248" s="104"/>
      <c r="K248" s="61">
        <v>39.299999999999997</v>
      </c>
    </row>
    <row r="249" spans="1:11" ht="16.5" thickBot="1" x14ac:dyDescent="0.3">
      <c r="A249" s="58" t="s">
        <v>299</v>
      </c>
      <c r="B249" s="93"/>
      <c r="C249" s="96">
        <v>3461884</v>
      </c>
      <c r="D249" s="95" t="s">
        <v>569</v>
      </c>
      <c r="E249" s="81"/>
      <c r="F249" s="78">
        <v>3.3363</v>
      </c>
      <c r="G249" s="78">
        <v>3.3363</v>
      </c>
      <c r="H249" s="78">
        <f t="shared" si="24"/>
        <v>0</v>
      </c>
      <c r="I249" s="81"/>
      <c r="J249" s="104">
        <f>K249*0.0221</f>
        <v>1.2641200000000001</v>
      </c>
      <c r="K249" s="61">
        <v>57.2</v>
      </c>
    </row>
    <row r="250" spans="1:11" ht="16.5" thickBot="1" x14ac:dyDescent="0.3">
      <c r="A250" s="58" t="s">
        <v>300</v>
      </c>
      <c r="B250" s="92"/>
      <c r="C250" s="96">
        <v>3461878</v>
      </c>
      <c r="D250" s="95" t="s">
        <v>569</v>
      </c>
      <c r="E250" s="81"/>
      <c r="F250" s="78">
        <v>3.2551000000000001</v>
      </c>
      <c r="G250" s="78">
        <v>3.2551000000000001</v>
      </c>
      <c r="H250" s="78">
        <f t="shared" si="24"/>
        <v>0</v>
      </c>
      <c r="I250" s="81"/>
      <c r="J250" s="104">
        <f t="shared" ref="J250:J257" si="27">K250*0.0221</f>
        <v>1.35694</v>
      </c>
      <c r="K250" s="61">
        <v>61.4</v>
      </c>
    </row>
    <row r="251" spans="1:11" ht="16.5" thickBot="1" x14ac:dyDescent="0.3">
      <c r="A251" s="58" t="s">
        <v>301</v>
      </c>
      <c r="B251" s="92"/>
      <c r="C251" s="96">
        <v>3461877</v>
      </c>
      <c r="D251" s="95" t="s">
        <v>569</v>
      </c>
      <c r="E251" s="81"/>
      <c r="F251" s="78">
        <v>1.0127999999999999</v>
      </c>
      <c r="G251" s="78">
        <v>1.0127999999999999</v>
      </c>
      <c r="H251" s="78">
        <f t="shared" si="24"/>
        <v>0</v>
      </c>
      <c r="I251" s="81"/>
      <c r="J251" s="104">
        <f t="shared" si="27"/>
        <v>1.0276500000000002</v>
      </c>
      <c r="K251" s="61">
        <v>46.5</v>
      </c>
    </row>
    <row r="252" spans="1:11" ht="16.5" thickBot="1" x14ac:dyDescent="0.3">
      <c r="A252" s="58" t="s">
        <v>302</v>
      </c>
      <c r="B252" s="92"/>
      <c r="C252" s="96">
        <v>3461707</v>
      </c>
      <c r="D252" s="95" t="s">
        <v>569</v>
      </c>
      <c r="E252" s="81"/>
      <c r="F252" s="78">
        <v>2.5695000000000001</v>
      </c>
      <c r="G252" s="78">
        <v>2.5695000000000001</v>
      </c>
      <c r="H252" s="78">
        <f t="shared" si="24"/>
        <v>0</v>
      </c>
      <c r="I252" s="81"/>
      <c r="J252" s="104">
        <f t="shared" si="27"/>
        <v>1.0674300000000001</v>
      </c>
      <c r="K252" s="61">
        <v>48.3</v>
      </c>
    </row>
    <row r="253" spans="1:11" ht="16.5" thickBot="1" x14ac:dyDescent="0.3">
      <c r="A253" s="58" t="s">
        <v>303</v>
      </c>
      <c r="B253" s="92"/>
      <c r="C253" s="96">
        <v>3462068</v>
      </c>
      <c r="D253" s="95" t="s">
        <v>569</v>
      </c>
      <c r="E253" s="81"/>
      <c r="F253" s="78">
        <v>3.8458000000000001</v>
      </c>
      <c r="G253" s="78">
        <v>3.8458000000000001</v>
      </c>
      <c r="H253" s="78">
        <f t="shared" si="24"/>
        <v>0</v>
      </c>
      <c r="I253" s="81"/>
      <c r="J253" s="104">
        <f t="shared" si="27"/>
        <v>1.38788</v>
      </c>
      <c r="K253" s="61">
        <v>62.8</v>
      </c>
    </row>
    <row r="254" spans="1:11" ht="16.5" thickBot="1" x14ac:dyDescent="0.3">
      <c r="A254" s="58" t="s">
        <v>304</v>
      </c>
      <c r="B254" s="92"/>
      <c r="C254" s="96">
        <v>3462075</v>
      </c>
      <c r="D254" s="95" t="s">
        <v>569</v>
      </c>
      <c r="E254" s="81"/>
      <c r="F254" s="81">
        <v>1.706</v>
      </c>
      <c r="G254" s="78">
        <v>1.706</v>
      </c>
      <c r="H254" s="78">
        <f t="shared" si="24"/>
        <v>0</v>
      </c>
      <c r="I254" s="81"/>
      <c r="J254" s="104">
        <f t="shared" si="27"/>
        <v>0.86632000000000009</v>
      </c>
      <c r="K254" s="61">
        <v>39.200000000000003</v>
      </c>
    </row>
    <row r="255" spans="1:11" ht="16.5" thickBot="1" x14ac:dyDescent="0.3">
      <c r="A255" s="58" t="s">
        <v>305</v>
      </c>
      <c r="B255" s="92"/>
      <c r="C255" s="96">
        <v>3461759</v>
      </c>
      <c r="D255" s="95" t="s">
        <v>569</v>
      </c>
      <c r="E255" s="81">
        <v>1.9257</v>
      </c>
      <c r="F255" s="91">
        <v>1.9257</v>
      </c>
      <c r="G255" s="78">
        <v>3.4018999999999999</v>
      </c>
      <c r="H255" s="78">
        <f t="shared" si="24"/>
        <v>1.4762</v>
      </c>
      <c r="I255" s="81"/>
      <c r="J255" s="104"/>
      <c r="K255" s="61">
        <v>57.3</v>
      </c>
    </row>
    <row r="256" spans="1:11" ht="16.5" thickBot="1" x14ac:dyDescent="0.3">
      <c r="A256" s="58" t="s">
        <v>306</v>
      </c>
      <c r="B256" s="92"/>
      <c r="C256" s="96">
        <v>3462067</v>
      </c>
      <c r="D256" s="95" t="s">
        <v>569</v>
      </c>
      <c r="E256" s="81"/>
      <c r="F256" s="78">
        <v>3.1482999999999999</v>
      </c>
      <c r="G256" s="78">
        <v>3.1482999999999999</v>
      </c>
      <c r="H256" s="78">
        <f t="shared" si="24"/>
        <v>0</v>
      </c>
      <c r="I256" s="81"/>
      <c r="J256" s="104">
        <f t="shared" si="27"/>
        <v>1.3613600000000001</v>
      </c>
      <c r="K256" s="61">
        <v>61.6</v>
      </c>
    </row>
    <row r="257" spans="1:11" ht="16.5" thickBot="1" x14ac:dyDescent="0.3">
      <c r="A257" s="58" t="s">
        <v>307</v>
      </c>
      <c r="B257" s="92"/>
      <c r="C257" s="96">
        <v>3462079</v>
      </c>
      <c r="D257" s="95" t="s">
        <v>569</v>
      </c>
      <c r="E257" s="81"/>
      <c r="F257" s="78">
        <v>2.3536999999999999</v>
      </c>
      <c r="G257" s="78">
        <v>2.3536999999999999</v>
      </c>
      <c r="H257" s="78">
        <f t="shared" si="24"/>
        <v>0</v>
      </c>
      <c r="I257" s="81"/>
      <c r="J257" s="104">
        <f t="shared" si="27"/>
        <v>1.0276500000000002</v>
      </c>
      <c r="K257" s="61">
        <v>46.5</v>
      </c>
    </row>
    <row r="258" spans="1:11" ht="16.5" thickBot="1" x14ac:dyDescent="0.3">
      <c r="A258" s="58" t="s">
        <v>308</v>
      </c>
      <c r="B258" s="92"/>
      <c r="C258" s="96">
        <v>3462070</v>
      </c>
      <c r="D258" s="95" t="s">
        <v>569</v>
      </c>
      <c r="E258" s="81">
        <v>1.425</v>
      </c>
      <c r="F258" s="91">
        <v>1.425</v>
      </c>
      <c r="G258" s="78">
        <v>2.4318</v>
      </c>
      <c r="H258" s="78">
        <f t="shared" si="24"/>
        <v>1.0067999999999999</v>
      </c>
      <c r="I258" s="81"/>
      <c r="J258" s="104"/>
      <c r="K258" s="61">
        <v>48.5</v>
      </c>
    </row>
    <row r="259" spans="1:11" ht="16.5" thickBot="1" x14ac:dyDescent="0.3">
      <c r="A259" s="58" t="s">
        <v>309</v>
      </c>
      <c r="B259" s="92"/>
      <c r="C259" s="96">
        <v>3462078</v>
      </c>
      <c r="D259" s="95" t="s">
        <v>569</v>
      </c>
      <c r="E259" s="81"/>
      <c r="F259" s="78">
        <v>3.9681000000000002</v>
      </c>
      <c r="G259" s="78">
        <v>3.9681000000000002</v>
      </c>
      <c r="H259" s="78">
        <f t="shared" si="24"/>
        <v>0</v>
      </c>
      <c r="I259" s="81"/>
      <c r="J259" s="104">
        <f>K259*0.0221</f>
        <v>1.3923000000000001</v>
      </c>
      <c r="K259" s="62">
        <v>63</v>
      </c>
    </row>
    <row r="260" spans="1:11" ht="16.5" thickBot="1" x14ac:dyDescent="0.3">
      <c r="A260" s="58" t="s">
        <v>310</v>
      </c>
      <c r="B260" s="92"/>
      <c r="C260" s="96">
        <v>3462069</v>
      </c>
      <c r="D260" s="95" t="s">
        <v>569</v>
      </c>
      <c r="E260" s="81">
        <v>1.1579999999999999</v>
      </c>
      <c r="F260" s="91">
        <v>1.1579999999999999</v>
      </c>
      <c r="G260" s="78">
        <v>1.8439000000000001</v>
      </c>
      <c r="H260" s="78">
        <f t="shared" si="24"/>
        <v>0.68590000000000018</v>
      </c>
      <c r="I260" s="81"/>
      <c r="J260" s="104"/>
      <c r="K260" s="61">
        <v>39.299999999999997</v>
      </c>
    </row>
    <row r="261" spans="1:11" ht="16.5" thickBot="1" x14ac:dyDescent="0.3">
      <c r="A261" s="58" t="s">
        <v>311</v>
      </c>
      <c r="B261" s="93"/>
      <c r="C261" s="96">
        <v>3462073</v>
      </c>
      <c r="D261" s="95" t="s">
        <v>569</v>
      </c>
      <c r="E261" s="81"/>
      <c r="F261" s="81">
        <v>1.9908999999999999</v>
      </c>
      <c r="G261" s="78">
        <v>2.7155</v>
      </c>
      <c r="H261" s="78">
        <f t="shared" si="24"/>
        <v>0.72460000000000013</v>
      </c>
      <c r="I261" s="81"/>
      <c r="J261" s="104"/>
      <c r="K261" s="61">
        <v>57.4</v>
      </c>
    </row>
    <row r="262" spans="1:11" ht="16.5" thickBot="1" x14ac:dyDescent="0.3">
      <c r="A262" s="58" t="s">
        <v>312</v>
      </c>
      <c r="B262" s="92"/>
      <c r="C262" s="96">
        <v>3462072</v>
      </c>
      <c r="D262" s="95" t="s">
        <v>569</v>
      </c>
      <c r="E262" s="81"/>
      <c r="F262" s="78">
        <v>3.1991999999999998</v>
      </c>
      <c r="G262" s="78">
        <v>3.1991999999999998</v>
      </c>
      <c r="H262" s="78">
        <f t="shared" si="24"/>
        <v>0</v>
      </c>
      <c r="I262" s="81"/>
      <c r="J262" s="104">
        <f>K262*0.0221</f>
        <v>1.3613600000000001</v>
      </c>
      <c r="K262" s="61">
        <v>61.6</v>
      </c>
    </row>
    <row r="263" spans="1:11" ht="16.5" thickBot="1" x14ac:dyDescent="0.3">
      <c r="A263" s="58" t="s">
        <v>313</v>
      </c>
      <c r="B263" s="92"/>
      <c r="C263" s="96">
        <v>3461757</v>
      </c>
      <c r="D263" s="95" t="s">
        <v>569</v>
      </c>
      <c r="E263" s="81"/>
      <c r="F263" s="78">
        <v>2.0981000000000001</v>
      </c>
      <c r="G263" s="78">
        <v>2.0981000000000001</v>
      </c>
      <c r="H263" s="78">
        <f t="shared" si="24"/>
        <v>0</v>
      </c>
      <c r="I263" s="81"/>
      <c r="J263" s="104">
        <f>K263*0.0221</f>
        <v>1.03207</v>
      </c>
      <c r="K263" s="61">
        <v>46.7</v>
      </c>
    </row>
    <row r="264" spans="1:11" ht="16.5" thickBot="1" x14ac:dyDescent="0.3">
      <c r="A264" s="58" t="s">
        <v>314</v>
      </c>
      <c r="B264" s="92"/>
      <c r="C264" s="96">
        <v>3461764</v>
      </c>
      <c r="D264" s="95" t="s">
        <v>569</v>
      </c>
      <c r="E264" s="81">
        <v>1.1806000000000001</v>
      </c>
      <c r="F264" s="91">
        <v>1.1806000000000001</v>
      </c>
      <c r="G264" s="78">
        <v>1.6252</v>
      </c>
      <c r="H264" s="78">
        <f t="shared" ref="H264:H327" si="28">G264-F264</f>
        <v>0.44459999999999988</v>
      </c>
      <c r="I264" s="81"/>
      <c r="J264" s="104"/>
      <c r="K264" s="61">
        <v>48.4</v>
      </c>
    </row>
    <row r="265" spans="1:11" ht="16.5" thickBot="1" x14ac:dyDescent="0.3">
      <c r="A265" s="58" t="s">
        <v>315</v>
      </c>
      <c r="B265" s="92"/>
      <c r="C265" s="96">
        <v>3461732</v>
      </c>
      <c r="D265" s="95" t="s">
        <v>569</v>
      </c>
      <c r="E265" s="81"/>
      <c r="F265" s="78">
        <v>2.0274999999999999</v>
      </c>
      <c r="G265" s="78">
        <v>2.0274999999999999</v>
      </c>
      <c r="H265" s="78">
        <f t="shared" si="28"/>
        <v>0</v>
      </c>
      <c r="I265" s="81"/>
      <c r="J265" s="104">
        <f>K265*0.0221</f>
        <v>1.38788</v>
      </c>
      <c r="K265" s="61">
        <v>62.8</v>
      </c>
    </row>
    <row r="266" spans="1:11" ht="16.5" thickBot="1" x14ac:dyDescent="0.3">
      <c r="A266" s="58" t="s">
        <v>316</v>
      </c>
      <c r="B266" s="92"/>
      <c r="C266" s="96">
        <v>346980</v>
      </c>
      <c r="D266" s="95" t="s">
        <v>569</v>
      </c>
      <c r="E266" s="81">
        <v>1.0575000000000001</v>
      </c>
      <c r="F266" s="91">
        <v>1.0575000000000001</v>
      </c>
      <c r="G266" s="81">
        <v>1.7101999999999999</v>
      </c>
      <c r="H266" s="78">
        <f t="shared" si="28"/>
        <v>0.65269999999999984</v>
      </c>
      <c r="I266" s="81"/>
      <c r="J266" s="104"/>
      <c r="K266" s="61">
        <v>39.200000000000003</v>
      </c>
    </row>
    <row r="267" spans="1:11" ht="16.5" thickBot="1" x14ac:dyDescent="0.3">
      <c r="A267" s="58" t="s">
        <v>317</v>
      </c>
      <c r="B267" s="92"/>
      <c r="C267" s="96">
        <v>3461987</v>
      </c>
      <c r="D267" s="95" t="s">
        <v>569</v>
      </c>
      <c r="E267" s="81">
        <v>1.9137999999999999</v>
      </c>
      <c r="F267" s="91">
        <v>1.9137999999999999</v>
      </c>
      <c r="G267" s="78">
        <v>3.3944999999999999</v>
      </c>
      <c r="H267" s="78">
        <f t="shared" si="28"/>
        <v>1.4806999999999999</v>
      </c>
      <c r="I267" s="81"/>
      <c r="J267" s="104"/>
      <c r="K267" s="61">
        <v>57.4</v>
      </c>
    </row>
    <row r="268" spans="1:11" ht="16.5" thickBot="1" x14ac:dyDescent="0.3">
      <c r="A268" s="58" t="s">
        <v>318</v>
      </c>
      <c r="B268" s="92"/>
      <c r="C268" s="96">
        <v>3462002</v>
      </c>
      <c r="D268" s="95" t="s">
        <v>569</v>
      </c>
      <c r="E268" s="81">
        <v>1.8205</v>
      </c>
      <c r="F268" s="91">
        <v>1.8205</v>
      </c>
      <c r="G268" s="78">
        <v>2.2765</v>
      </c>
      <c r="H268" s="78">
        <f t="shared" si="28"/>
        <v>0.45599999999999996</v>
      </c>
      <c r="I268" s="81"/>
      <c r="J268" s="104"/>
      <c r="K268" s="61">
        <v>61.3</v>
      </c>
    </row>
    <row r="269" spans="1:11" ht="16.5" thickBot="1" x14ac:dyDescent="0.3">
      <c r="A269" s="58" t="s">
        <v>319</v>
      </c>
      <c r="B269" s="92"/>
      <c r="C269" s="96">
        <v>3462024</v>
      </c>
      <c r="D269" s="95" t="s">
        <v>569</v>
      </c>
      <c r="E269" s="81">
        <v>1.0282</v>
      </c>
      <c r="F269" s="91">
        <v>1.0282</v>
      </c>
      <c r="G269" s="78">
        <v>1.9609000000000001</v>
      </c>
      <c r="H269" s="78">
        <f t="shared" si="28"/>
        <v>0.93270000000000008</v>
      </c>
      <c r="I269" s="81"/>
      <c r="J269" s="104"/>
      <c r="K269" s="61">
        <v>46.5</v>
      </c>
    </row>
    <row r="270" spans="1:11" ht="16.5" thickBot="1" x14ac:dyDescent="0.3">
      <c r="A270" s="58" t="s">
        <v>320</v>
      </c>
      <c r="B270" s="92"/>
      <c r="C270" s="96">
        <v>3462028</v>
      </c>
      <c r="D270" s="95" t="s">
        <v>569</v>
      </c>
      <c r="E270" s="81"/>
      <c r="F270" s="78">
        <v>2.4217</v>
      </c>
      <c r="G270" s="78">
        <v>2.4217</v>
      </c>
      <c r="H270" s="78">
        <f t="shared" si="28"/>
        <v>0</v>
      </c>
      <c r="I270" s="81"/>
      <c r="J270" s="104">
        <f>K270*0.0221</f>
        <v>1.0652200000000001</v>
      </c>
      <c r="K270" s="61">
        <v>48.2</v>
      </c>
    </row>
    <row r="271" spans="1:11" ht="16.5" thickBot="1" x14ac:dyDescent="0.3">
      <c r="A271" s="58" t="s">
        <v>321</v>
      </c>
      <c r="B271" s="92"/>
      <c r="C271" s="96">
        <v>3461982</v>
      </c>
      <c r="D271" s="95" t="s">
        <v>569</v>
      </c>
      <c r="E271" s="81">
        <v>2.1505000000000001</v>
      </c>
      <c r="F271" s="91">
        <v>2.1505000000000001</v>
      </c>
      <c r="G271" s="78">
        <v>3.4205000000000001</v>
      </c>
      <c r="H271" s="78">
        <f t="shared" si="28"/>
        <v>1.27</v>
      </c>
      <c r="I271" s="81"/>
      <c r="J271" s="104"/>
      <c r="K271" s="61">
        <v>62.6</v>
      </c>
    </row>
    <row r="272" spans="1:11" ht="16.5" thickBot="1" x14ac:dyDescent="0.3">
      <c r="A272" s="58" t="s">
        <v>322</v>
      </c>
      <c r="B272" s="92"/>
      <c r="C272" s="96">
        <v>3461983</v>
      </c>
      <c r="D272" s="95" t="s">
        <v>569</v>
      </c>
      <c r="E272" s="81">
        <v>1.3731</v>
      </c>
      <c r="F272" s="91">
        <v>1.3731</v>
      </c>
      <c r="G272" s="78">
        <v>2.3153000000000001</v>
      </c>
      <c r="H272" s="78">
        <f t="shared" si="28"/>
        <v>0.94220000000000015</v>
      </c>
      <c r="I272" s="81"/>
      <c r="J272" s="104"/>
      <c r="K272" s="61">
        <v>39.299999999999997</v>
      </c>
    </row>
    <row r="273" spans="1:14" ht="16.5" thickBot="1" x14ac:dyDescent="0.3">
      <c r="A273" s="58" t="s">
        <v>323</v>
      </c>
      <c r="B273" s="93"/>
      <c r="C273" s="96">
        <v>3461735</v>
      </c>
      <c r="D273" s="95" t="s">
        <v>569</v>
      </c>
      <c r="E273" s="81"/>
      <c r="F273" s="81">
        <v>3.2486999999999999</v>
      </c>
      <c r="G273" s="78">
        <v>3.2486999999999999</v>
      </c>
      <c r="H273" s="78">
        <f t="shared" si="28"/>
        <v>0</v>
      </c>
      <c r="I273" s="81"/>
      <c r="J273" s="104">
        <f>K273*0.0221</f>
        <v>1.2641200000000001</v>
      </c>
      <c r="K273" s="61">
        <v>57.2</v>
      </c>
    </row>
    <row r="274" spans="1:14" ht="16.5" thickBot="1" x14ac:dyDescent="0.3">
      <c r="A274" s="58" t="s">
        <v>324</v>
      </c>
      <c r="B274" s="92"/>
      <c r="C274" s="96">
        <v>3461723</v>
      </c>
      <c r="D274" s="95" t="s">
        <v>569</v>
      </c>
      <c r="E274" s="81"/>
      <c r="F274" s="81">
        <v>2.8307000000000002</v>
      </c>
      <c r="G274" s="78">
        <v>2.8307000000000002</v>
      </c>
      <c r="H274" s="78">
        <f t="shared" si="28"/>
        <v>0</v>
      </c>
      <c r="I274" s="81"/>
      <c r="J274" s="104">
        <f>K274*0.0221</f>
        <v>1.3503100000000001</v>
      </c>
      <c r="K274" s="61">
        <v>61.1</v>
      </c>
    </row>
    <row r="275" spans="1:14" ht="16.5" thickBot="1" x14ac:dyDescent="0.3">
      <c r="A275" s="58" t="s">
        <v>325</v>
      </c>
      <c r="B275" s="92"/>
      <c r="C275" s="96">
        <v>3461986</v>
      </c>
      <c r="D275" s="95" t="s">
        <v>569</v>
      </c>
      <c r="E275" s="81">
        <v>1.1036999999999999</v>
      </c>
      <c r="F275" s="91">
        <v>1.1036999999999999</v>
      </c>
      <c r="G275" s="78">
        <v>1.9419999999999999</v>
      </c>
      <c r="H275" s="78">
        <f t="shared" si="28"/>
        <v>0.83830000000000005</v>
      </c>
      <c r="I275" s="81"/>
      <c r="J275" s="104"/>
      <c r="K275" s="61">
        <v>46.4</v>
      </c>
    </row>
    <row r="276" spans="1:14" ht="16.5" thickBot="1" x14ac:dyDescent="0.3">
      <c r="A276" s="58" t="s">
        <v>326</v>
      </c>
      <c r="B276" s="92"/>
      <c r="C276" s="96">
        <v>3461991</v>
      </c>
      <c r="D276" s="95" t="s">
        <v>569</v>
      </c>
      <c r="E276" s="81"/>
      <c r="F276" s="78">
        <v>1.7504</v>
      </c>
      <c r="G276" s="78">
        <v>1.7504</v>
      </c>
      <c r="H276" s="78">
        <f t="shared" si="28"/>
        <v>0</v>
      </c>
      <c r="I276" s="81"/>
      <c r="J276" s="104">
        <f>K276*0.0221</f>
        <v>1.0674300000000001</v>
      </c>
      <c r="K276" s="61">
        <v>48.3</v>
      </c>
    </row>
    <row r="277" spans="1:14" ht="16.5" thickBot="1" x14ac:dyDescent="0.3">
      <c r="A277" s="58" t="s">
        <v>327</v>
      </c>
      <c r="B277" s="92"/>
      <c r="C277" s="96">
        <v>3461704</v>
      </c>
      <c r="D277" s="95" t="s">
        <v>569</v>
      </c>
      <c r="E277" s="81"/>
      <c r="F277" s="78">
        <v>2.5068999999999999</v>
      </c>
      <c r="G277" s="78">
        <v>2.5068999999999999</v>
      </c>
      <c r="H277" s="78">
        <f t="shared" si="28"/>
        <v>0</v>
      </c>
      <c r="I277" s="81"/>
      <c r="J277" s="104">
        <f>K277*0.0221</f>
        <v>1.3834600000000001</v>
      </c>
      <c r="K277" s="61">
        <v>62.6</v>
      </c>
    </row>
    <row r="278" spans="1:14" ht="16.5" thickBot="1" x14ac:dyDescent="0.3">
      <c r="A278" s="58" t="s">
        <v>328</v>
      </c>
      <c r="B278" s="92"/>
      <c r="C278" s="96">
        <v>3461965</v>
      </c>
      <c r="D278" s="95" t="s">
        <v>569</v>
      </c>
      <c r="E278" s="81">
        <v>0.92600000000000005</v>
      </c>
      <c r="F278" s="91">
        <v>0.92600000000000005</v>
      </c>
      <c r="G278" s="78">
        <v>1.5122</v>
      </c>
      <c r="H278" s="78">
        <f t="shared" si="28"/>
        <v>0.58619999999999994</v>
      </c>
      <c r="I278" s="81">
        <v>-0.40250000000000002</v>
      </c>
      <c r="J278" s="104"/>
      <c r="K278" s="61">
        <v>39.299999999999997</v>
      </c>
      <c r="M278">
        <v>0.40250000000000002</v>
      </c>
      <c r="N278">
        <f>M278*M51</f>
        <v>952.87045000000012</v>
      </c>
    </row>
    <row r="279" spans="1:14" ht="16.5" thickBot="1" x14ac:dyDescent="0.3">
      <c r="A279" s="58" t="s">
        <v>329</v>
      </c>
      <c r="B279" s="92"/>
      <c r="C279" s="96">
        <v>3461695</v>
      </c>
      <c r="D279" s="95" t="s">
        <v>569</v>
      </c>
      <c r="E279" s="81">
        <v>0.91300000000000003</v>
      </c>
      <c r="F279" s="91">
        <v>0.91300000000000003</v>
      </c>
      <c r="G279" s="78">
        <v>1.8574999999999999</v>
      </c>
      <c r="H279" s="78">
        <f t="shared" si="28"/>
        <v>0.9444999999999999</v>
      </c>
      <c r="I279" s="81"/>
      <c r="J279" s="104"/>
      <c r="K279" s="61">
        <v>57.2</v>
      </c>
    </row>
    <row r="280" spans="1:14" ht="16.5" thickBot="1" x14ac:dyDescent="0.3">
      <c r="A280" s="58" t="s">
        <v>330</v>
      </c>
      <c r="B280" s="92"/>
      <c r="C280" s="96">
        <v>3461698</v>
      </c>
      <c r="D280" s="95" t="s">
        <v>569</v>
      </c>
      <c r="E280" s="81">
        <v>1.63</v>
      </c>
      <c r="F280" s="91">
        <v>1.63</v>
      </c>
      <c r="G280" s="78">
        <v>3.4386999999999999</v>
      </c>
      <c r="H280" s="78">
        <f t="shared" si="28"/>
        <v>1.8087</v>
      </c>
      <c r="I280" s="81"/>
      <c r="J280" s="104"/>
      <c r="K280" s="61">
        <v>61.4</v>
      </c>
    </row>
    <row r="281" spans="1:14" ht="16.5" thickBot="1" x14ac:dyDescent="0.3">
      <c r="A281" s="58" t="s">
        <v>331</v>
      </c>
      <c r="B281" s="92"/>
      <c r="C281" s="96">
        <v>3461705</v>
      </c>
      <c r="D281" s="95" t="s">
        <v>569</v>
      </c>
      <c r="E281" s="81">
        <v>1.4877</v>
      </c>
      <c r="F281" s="91">
        <v>1.4877</v>
      </c>
      <c r="G281" s="78">
        <v>2.4855</v>
      </c>
      <c r="H281" s="78">
        <f t="shared" si="28"/>
        <v>0.99780000000000002</v>
      </c>
      <c r="I281" s="81"/>
      <c r="J281" s="104"/>
      <c r="K281" s="61">
        <v>46.4</v>
      </c>
    </row>
    <row r="282" spans="1:14" ht="16.5" thickBot="1" x14ac:dyDescent="0.3">
      <c r="A282" s="58" t="s">
        <v>332</v>
      </c>
      <c r="B282" s="93"/>
      <c r="C282" s="96">
        <v>3461650</v>
      </c>
      <c r="D282" s="95" t="s">
        <v>569</v>
      </c>
      <c r="E282" s="81"/>
      <c r="F282" s="81">
        <v>2.5204</v>
      </c>
      <c r="G282" s="78">
        <v>2.5204</v>
      </c>
      <c r="H282" s="78">
        <f t="shared" si="28"/>
        <v>0</v>
      </c>
      <c r="I282" s="81"/>
      <c r="J282" s="104">
        <f>K282*0.0221</f>
        <v>1.0652200000000001</v>
      </c>
      <c r="K282" s="61">
        <v>48.2</v>
      </c>
    </row>
    <row r="283" spans="1:14" ht="16.5" thickBot="1" x14ac:dyDescent="0.3">
      <c r="A283" s="58" t="s">
        <v>333</v>
      </c>
      <c r="B283" s="92"/>
      <c r="C283" s="96">
        <v>3461970</v>
      </c>
      <c r="D283" s="95" t="s">
        <v>569</v>
      </c>
      <c r="E283" s="81"/>
      <c r="F283" s="78">
        <v>3.6678999999999999</v>
      </c>
      <c r="G283" s="78">
        <v>3.6678999999999999</v>
      </c>
      <c r="H283" s="78">
        <f t="shared" si="28"/>
        <v>0</v>
      </c>
      <c r="I283" s="81"/>
      <c r="J283" s="104">
        <f t="shared" ref="J283:J290" si="29">K283*0.0221</f>
        <v>1.3856700000000002</v>
      </c>
      <c r="K283" s="61">
        <v>62.7</v>
      </c>
    </row>
    <row r="284" spans="1:14" ht="16.5" thickBot="1" x14ac:dyDescent="0.3">
      <c r="A284" s="58" t="s">
        <v>334</v>
      </c>
      <c r="B284" s="93"/>
      <c r="C284" s="96">
        <v>3461974</v>
      </c>
      <c r="D284" s="95" t="s">
        <v>569</v>
      </c>
      <c r="E284" s="81"/>
      <c r="F284" s="81">
        <v>2.0093000000000001</v>
      </c>
      <c r="G284" s="78">
        <v>2.0093000000000001</v>
      </c>
      <c r="H284" s="78">
        <f t="shared" si="28"/>
        <v>0</v>
      </c>
      <c r="I284" s="81"/>
      <c r="J284" s="104">
        <f t="shared" si="29"/>
        <v>0.86411000000000004</v>
      </c>
      <c r="K284" s="61">
        <v>39.1</v>
      </c>
    </row>
    <row r="285" spans="1:14" ht="16.5" thickBot="1" x14ac:dyDescent="0.3">
      <c r="A285" s="58" t="s">
        <v>335</v>
      </c>
      <c r="B285" s="93"/>
      <c r="C285" s="96">
        <v>3461703</v>
      </c>
      <c r="D285" s="95" t="s">
        <v>569</v>
      </c>
      <c r="E285" s="81"/>
      <c r="F285" s="81">
        <v>3.2425000000000002</v>
      </c>
      <c r="G285" s="78">
        <v>3.2425000000000002</v>
      </c>
      <c r="H285" s="78">
        <f t="shared" si="28"/>
        <v>0</v>
      </c>
      <c r="I285" s="81"/>
      <c r="J285" s="104">
        <f t="shared" si="29"/>
        <v>1.26633</v>
      </c>
      <c r="K285" s="61">
        <v>57.3</v>
      </c>
    </row>
    <row r="286" spans="1:14" ht="16.5" thickBot="1" x14ac:dyDescent="0.3">
      <c r="A286" s="58" t="s">
        <v>336</v>
      </c>
      <c r="B286" s="92"/>
      <c r="C286" s="96">
        <v>3462004</v>
      </c>
      <c r="D286" s="95" t="s">
        <v>569</v>
      </c>
      <c r="E286" s="81"/>
      <c r="F286" s="78">
        <v>2.1652999999999998</v>
      </c>
      <c r="G286" s="78">
        <v>2.1652999999999998</v>
      </c>
      <c r="H286" s="78">
        <f t="shared" si="28"/>
        <v>0</v>
      </c>
      <c r="I286" s="81"/>
      <c r="J286" s="104">
        <f t="shared" si="29"/>
        <v>1.3591500000000001</v>
      </c>
      <c r="K286" s="61">
        <v>61.5</v>
      </c>
    </row>
    <row r="287" spans="1:14" ht="16.5" thickBot="1" x14ac:dyDescent="0.3">
      <c r="A287" s="58" t="s">
        <v>337</v>
      </c>
      <c r="B287" s="93"/>
      <c r="C287" s="96">
        <v>3462027</v>
      </c>
      <c r="D287" s="95" t="s">
        <v>569</v>
      </c>
      <c r="E287" s="81"/>
      <c r="F287" s="81">
        <v>1.3858999999999999</v>
      </c>
      <c r="G287" s="78">
        <v>1.3858999999999999</v>
      </c>
      <c r="H287" s="78">
        <f t="shared" si="28"/>
        <v>0</v>
      </c>
      <c r="I287" s="81"/>
      <c r="J287" s="104">
        <f t="shared" si="29"/>
        <v>1.0276500000000002</v>
      </c>
      <c r="K287" s="61">
        <v>46.5</v>
      </c>
    </row>
    <row r="288" spans="1:14" ht="16.5" thickBot="1" x14ac:dyDescent="0.3">
      <c r="A288" s="58" t="s">
        <v>338</v>
      </c>
      <c r="B288" s="92"/>
      <c r="C288" s="96">
        <v>3462031</v>
      </c>
      <c r="D288" s="95" t="s">
        <v>569</v>
      </c>
      <c r="E288" s="81">
        <v>1.1898</v>
      </c>
      <c r="F288" s="91">
        <v>1.1898</v>
      </c>
      <c r="G288" s="78">
        <v>2.1568999999999998</v>
      </c>
      <c r="H288" s="78">
        <f t="shared" si="28"/>
        <v>0.96709999999999985</v>
      </c>
      <c r="I288" s="81"/>
      <c r="J288" s="104"/>
      <c r="K288" s="61">
        <v>48.2</v>
      </c>
    </row>
    <row r="289" spans="1:14" ht="16.5" thickBot="1" x14ac:dyDescent="0.3">
      <c r="A289" s="58" t="s">
        <v>339</v>
      </c>
      <c r="B289" s="92"/>
      <c r="C289" s="96">
        <v>3462005</v>
      </c>
      <c r="D289" s="95" t="s">
        <v>569</v>
      </c>
      <c r="E289" s="81"/>
      <c r="F289" s="78">
        <v>3.6526000000000001</v>
      </c>
      <c r="G289" s="78">
        <v>3.6526000000000001</v>
      </c>
      <c r="H289" s="78">
        <f t="shared" si="28"/>
        <v>0</v>
      </c>
      <c r="I289" s="81"/>
      <c r="J289" s="104">
        <f t="shared" si="29"/>
        <v>1.3834600000000001</v>
      </c>
      <c r="K289" s="61">
        <v>62.6</v>
      </c>
    </row>
    <row r="290" spans="1:14" ht="16.5" thickBot="1" x14ac:dyDescent="0.3">
      <c r="A290" s="58" t="s">
        <v>340</v>
      </c>
      <c r="B290" s="93"/>
      <c r="C290" s="96">
        <v>3462034</v>
      </c>
      <c r="D290" s="95" t="s">
        <v>569</v>
      </c>
      <c r="E290" s="81"/>
      <c r="F290" s="81">
        <v>2.2705000000000002</v>
      </c>
      <c r="G290" s="78">
        <v>2.2705000000000002</v>
      </c>
      <c r="H290" s="78">
        <f t="shared" si="28"/>
        <v>0</v>
      </c>
      <c r="I290" s="81"/>
      <c r="J290" s="104">
        <f t="shared" si="29"/>
        <v>0.86632000000000009</v>
      </c>
      <c r="K290" s="61">
        <v>39.200000000000003</v>
      </c>
    </row>
    <row r="291" spans="1:14" ht="16.5" thickBot="1" x14ac:dyDescent="0.3">
      <c r="A291" s="58" t="s">
        <v>341</v>
      </c>
      <c r="B291" s="92"/>
      <c r="C291" s="96">
        <v>3462029</v>
      </c>
      <c r="D291" s="95" t="s">
        <v>569</v>
      </c>
      <c r="E291" s="81">
        <v>1.0195000000000001</v>
      </c>
      <c r="F291" s="91">
        <v>1.0195000000000001</v>
      </c>
      <c r="G291" s="78">
        <v>1.1536999999999999</v>
      </c>
      <c r="H291" s="78">
        <f t="shared" si="28"/>
        <v>0.13419999999999987</v>
      </c>
      <c r="I291" s="81"/>
      <c r="J291" s="104"/>
      <c r="K291" s="61">
        <v>57.4</v>
      </c>
    </row>
    <row r="292" spans="1:14" ht="16.5" thickBot="1" x14ac:dyDescent="0.3">
      <c r="A292" s="58" t="s">
        <v>342</v>
      </c>
      <c r="B292" s="92"/>
      <c r="C292" s="96">
        <v>3461997</v>
      </c>
      <c r="D292" s="95" t="s">
        <v>569</v>
      </c>
      <c r="E292" s="81"/>
      <c r="F292" s="81">
        <v>3.2566000000000002</v>
      </c>
      <c r="G292" s="78">
        <v>3.2566000000000002</v>
      </c>
      <c r="H292" s="78">
        <f t="shared" si="28"/>
        <v>0</v>
      </c>
      <c r="I292" s="81"/>
      <c r="J292" s="104">
        <f>K292*0.0221</f>
        <v>1.35473</v>
      </c>
      <c r="K292" s="61">
        <v>61.3</v>
      </c>
    </row>
    <row r="293" spans="1:14" ht="16.5" thickBot="1" x14ac:dyDescent="0.3">
      <c r="A293" s="58" t="s">
        <v>343</v>
      </c>
      <c r="B293" s="92"/>
      <c r="C293" s="96">
        <v>3461992</v>
      </c>
      <c r="D293" s="95" t="s">
        <v>570</v>
      </c>
      <c r="E293" s="81">
        <v>1.0111000000000001</v>
      </c>
      <c r="F293" s="91">
        <v>1.0111000000000001</v>
      </c>
      <c r="G293" s="78">
        <v>1.8818999999999999</v>
      </c>
      <c r="H293" s="78">
        <f t="shared" si="28"/>
        <v>0.8707999999999998</v>
      </c>
      <c r="I293" s="81"/>
      <c r="J293" s="104"/>
      <c r="K293" s="61">
        <v>46.4</v>
      </c>
    </row>
    <row r="294" spans="1:14" ht="16.5" thickBot="1" x14ac:dyDescent="0.3">
      <c r="A294" s="58" t="s">
        <v>344</v>
      </c>
      <c r="B294" s="92"/>
      <c r="C294" s="96">
        <v>3461996</v>
      </c>
      <c r="D294" s="95" t="s">
        <v>570</v>
      </c>
      <c r="E294" s="81">
        <v>0.99409999999999998</v>
      </c>
      <c r="F294" s="91">
        <v>0.99409999999999998</v>
      </c>
      <c r="G294" s="78">
        <v>0.99580000000000002</v>
      </c>
      <c r="H294" s="78">
        <f t="shared" si="28"/>
        <v>1.7000000000000348E-3</v>
      </c>
      <c r="I294" s="81"/>
      <c r="J294" s="104"/>
      <c r="K294" s="61">
        <v>48.3</v>
      </c>
    </row>
    <row r="295" spans="1:14" ht="16.5" thickBot="1" x14ac:dyDescent="0.3">
      <c r="A295" s="58" t="s">
        <v>345</v>
      </c>
      <c r="B295" s="92"/>
      <c r="C295" s="96">
        <v>3461648</v>
      </c>
      <c r="D295" s="95" t="s">
        <v>569</v>
      </c>
      <c r="E295" s="81"/>
      <c r="F295" s="78">
        <v>3.6934</v>
      </c>
      <c r="G295" s="78">
        <v>3.6934</v>
      </c>
      <c r="H295" s="78">
        <f t="shared" si="28"/>
        <v>0</v>
      </c>
      <c r="I295" s="81"/>
      <c r="J295" s="104">
        <f>K295*0.0221</f>
        <v>1.3834600000000001</v>
      </c>
      <c r="K295" s="61">
        <v>62.6</v>
      </c>
    </row>
    <row r="296" spans="1:14" ht="16.5" thickBot="1" x14ac:dyDescent="0.3">
      <c r="A296" s="58" t="s">
        <v>346</v>
      </c>
      <c r="B296" s="92"/>
      <c r="C296" s="96">
        <v>3461694</v>
      </c>
      <c r="D296" s="95" t="s">
        <v>569</v>
      </c>
      <c r="E296" s="81">
        <v>1.0641</v>
      </c>
      <c r="F296" s="91">
        <v>1.0641</v>
      </c>
      <c r="G296" s="78">
        <v>1.0641</v>
      </c>
      <c r="H296" s="78">
        <f t="shared" si="28"/>
        <v>0</v>
      </c>
      <c r="I296" s="81"/>
      <c r="J296" s="104">
        <f>K296*0.0221</f>
        <v>0.86853000000000002</v>
      </c>
      <c r="K296" s="61">
        <v>39.299999999999997</v>
      </c>
    </row>
    <row r="297" spans="1:14" ht="16.5" thickBot="1" x14ac:dyDescent="0.3">
      <c r="A297" s="58" t="s">
        <v>347</v>
      </c>
      <c r="B297" s="98"/>
      <c r="C297" s="96">
        <v>3461661</v>
      </c>
      <c r="D297" s="95" t="s">
        <v>569</v>
      </c>
      <c r="E297" s="81">
        <v>1.3062</v>
      </c>
      <c r="F297" s="91">
        <v>1.3062</v>
      </c>
      <c r="G297" s="78">
        <v>2.2073999999999998</v>
      </c>
      <c r="H297" s="78">
        <f t="shared" si="28"/>
        <v>0.90119999999999978</v>
      </c>
      <c r="I297" s="81">
        <v>-0.81810000000000005</v>
      </c>
      <c r="J297" s="104"/>
      <c r="K297" s="61">
        <v>57.2</v>
      </c>
      <c r="M297">
        <v>0.81810000000000005</v>
      </c>
      <c r="N297">
        <f>M297*M51</f>
        <v>1936.7535780000003</v>
      </c>
    </row>
    <row r="298" spans="1:14" ht="16.5" thickBot="1" x14ac:dyDescent="0.3">
      <c r="A298" s="58">
        <v>292</v>
      </c>
      <c r="B298" s="92"/>
      <c r="C298" s="96">
        <v>3461740</v>
      </c>
      <c r="D298" s="95" t="s">
        <v>569</v>
      </c>
      <c r="E298" s="81"/>
      <c r="F298" s="81">
        <v>5.1200000000000002E-2</v>
      </c>
      <c r="G298" s="78">
        <v>3.2187000000000001</v>
      </c>
      <c r="H298" s="78">
        <f t="shared" si="28"/>
        <v>3.1675</v>
      </c>
      <c r="I298" s="81"/>
      <c r="J298" s="104"/>
      <c r="K298" s="61">
        <v>61.3</v>
      </c>
    </row>
    <row r="299" spans="1:14" ht="16.5" thickBot="1" x14ac:dyDescent="0.3">
      <c r="A299" s="58" t="s">
        <v>348</v>
      </c>
      <c r="B299" s="92"/>
      <c r="C299" s="96">
        <v>3461608</v>
      </c>
      <c r="D299" s="95" t="s">
        <v>569</v>
      </c>
      <c r="E299" s="81">
        <v>1.2327999999999999</v>
      </c>
      <c r="F299" s="91">
        <v>1.2327999999999999</v>
      </c>
      <c r="G299" s="78">
        <v>1.9894000000000001</v>
      </c>
      <c r="H299" s="78">
        <f t="shared" si="28"/>
        <v>0.75660000000000016</v>
      </c>
      <c r="I299" s="81"/>
      <c r="J299" s="104"/>
      <c r="K299" s="61">
        <v>46.5</v>
      </c>
    </row>
    <row r="300" spans="1:14" ht="16.5" thickBot="1" x14ac:dyDescent="0.3">
      <c r="A300" s="58" t="s">
        <v>349</v>
      </c>
      <c r="B300" s="92"/>
      <c r="C300" s="96">
        <v>3461603</v>
      </c>
      <c r="D300" s="95" t="s">
        <v>569</v>
      </c>
      <c r="E300" s="81">
        <v>1.1412</v>
      </c>
      <c r="F300" s="91">
        <v>1.1412</v>
      </c>
      <c r="G300" s="78">
        <v>1.9155</v>
      </c>
      <c r="H300" s="78">
        <f t="shared" si="28"/>
        <v>0.77429999999999999</v>
      </c>
      <c r="I300" s="81"/>
      <c r="J300" s="104"/>
      <c r="K300" s="61">
        <v>48.2</v>
      </c>
    </row>
    <row r="301" spans="1:14" ht="16.5" thickBot="1" x14ac:dyDescent="0.3">
      <c r="A301" s="58" t="s">
        <v>350</v>
      </c>
      <c r="B301" s="92"/>
      <c r="C301" s="96">
        <v>3461745</v>
      </c>
      <c r="D301" s="95" t="s">
        <v>569</v>
      </c>
      <c r="E301" s="81"/>
      <c r="F301" s="78">
        <v>3.49</v>
      </c>
      <c r="G301" s="78">
        <v>3.49</v>
      </c>
      <c r="H301" s="78">
        <f t="shared" si="28"/>
        <v>0</v>
      </c>
      <c r="I301" s="81"/>
      <c r="J301" s="104">
        <f>K301*0.0221</f>
        <v>1.3834600000000001</v>
      </c>
      <c r="K301" s="61">
        <v>62.6</v>
      </c>
    </row>
    <row r="302" spans="1:14" ht="16.5" thickBot="1" x14ac:dyDescent="0.3">
      <c r="A302" s="58" t="s">
        <v>351</v>
      </c>
      <c r="B302" s="92"/>
      <c r="C302" s="96">
        <v>3461893</v>
      </c>
      <c r="D302" s="95" t="s">
        <v>569</v>
      </c>
      <c r="E302" s="81">
        <v>7.4399999999999994E-2</v>
      </c>
      <c r="F302" s="81">
        <v>7.4399999999999994E-2</v>
      </c>
      <c r="G302" s="78">
        <v>1.9832000000000001</v>
      </c>
      <c r="H302" s="78">
        <f t="shared" si="28"/>
        <v>1.9088000000000001</v>
      </c>
      <c r="I302" s="81"/>
      <c r="J302" s="104"/>
      <c r="K302" s="61">
        <v>39.1</v>
      </c>
    </row>
    <row r="303" spans="1:14" ht="16.5" thickBot="1" x14ac:dyDescent="0.3">
      <c r="A303" s="58" t="s">
        <v>352</v>
      </c>
      <c r="B303" s="93"/>
      <c r="C303" s="96">
        <v>3461749</v>
      </c>
      <c r="D303" s="95" t="s">
        <v>569</v>
      </c>
      <c r="E303" s="81"/>
      <c r="F303" s="78">
        <v>3.2423000000000002</v>
      </c>
      <c r="G303" s="78">
        <v>3.2423000000000002</v>
      </c>
      <c r="H303" s="78">
        <f t="shared" si="28"/>
        <v>0</v>
      </c>
      <c r="I303" s="81"/>
      <c r="J303" s="104">
        <f>K303*0.0221</f>
        <v>1.25749</v>
      </c>
      <c r="K303" s="61">
        <v>56.9</v>
      </c>
    </row>
    <row r="304" spans="1:14" ht="16.5" thickBot="1" x14ac:dyDescent="0.3">
      <c r="A304" s="58" t="s">
        <v>353</v>
      </c>
      <c r="B304" s="92"/>
      <c r="C304" s="96">
        <v>3461804</v>
      </c>
      <c r="D304" s="95" t="s">
        <v>569</v>
      </c>
      <c r="E304" s="81">
        <v>1.861</v>
      </c>
      <c r="F304" s="91">
        <v>1.861</v>
      </c>
      <c r="G304" s="78">
        <v>2.2294999999999998</v>
      </c>
      <c r="H304" s="78">
        <f t="shared" si="28"/>
        <v>0.36849999999999983</v>
      </c>
      <c r="I304" s="81"/>
      <c r="J304" s="104"/>
      <c r="K304" s="61">
        <v>61.2</v>
      </c>
    </row>
    <row r="305" spans="1:14" ht="16.5" thickBot="1" x14ac:dyDescent="0.3">
      <c r="A305" s="58" t="s">
        <v>354</v>
      </c>
      <c r="B305" s="92"/>
      <c r="C305" s="96">
        <v>3461801</v>
      </c>
      <c r="D305" s="95" t="s">
        <v>569</v>
      </c>
      <c r="E305" s="81"/>
      <c r="F305" s="78">
        <v>2.3071000000000002</v>
      </c>
      <c r="G305" s="78">
        <v>2.3071000000000002</v>
      </c>
      <c r="H305" s="78">
        <f t="shared" si="28"/>
        <v>0</v>
      </c>
      <c r="I305" s="81"/>
      <c r="J305" s="104">
        <f>K305*0.0221</f>
        <v>1.02102</v>
      </c>
      <c r="K305" s="61">
        <v>46.2</v>
      </c>
    </row>
    <row r="306" spans="1:14" ht="16.5" thickBot="1" x14ac:dyDescent="0.3">
      <c r="A306" s="58" t="s">
        <v>355</v>
      </c>
      <c r="B306" s="92"/>
      <c r="C306" s="96">
        <v>3461896</v>
      </c>
      <c r="D306" s="95" t="s">
        <v>569</v>
      </c>
      <c r="E306" s="81"/>
      <c r="F306" s="78">
        <v>1.9938</v>
      </c>
      <c r="G306" s="78">
        <v>1.9938</v>
      </c>
      <c r="H306" s="78">
        <f t="shared" si="28"/>
        <v>0</v>
      </c>
      <c r="I306" s="81"/>
      <c r="J306" s="104">
        <f t="shared" ref="J306:J309" si="30">K306*0.0221</f>
        <v>1.0608</v>
      </c>
      <c r="K306" s="62">
        <v>48</v>
      </c>
    </row>
    <row r="307" spans="1:14" ht="16.5" thickBot="1" x14ac:dyDescent="0.3">
      <c r="A307" s="58" t="s">
        <v>356</v>
      </c>
      <c r="B307" s="92"/>
      <c r="C307" s="96">
        <v>3461897</v>
      </c>
      <c r="D307" s="95" t="s">
        <v>569</v>
      </c>
      <c r="E307" s="81"/>
      <c r="F307" s="78">
        <v>3.7835000000000001</v>
      </c>
      <c r="G307" s="78">
        <v>3.7835000000000001</v>
      </c>
      <c r="H307" s="78">
        <f t="shared" si="28"/>
        <v>0</v>
      </c>
      <c r="I307" s="81"/>
      <c r="J307" s="104">
        <f t="shared" si="30"/>
        <v>1.38788</v>
      </c>
      <c r="K307" s="61">
        <v>62.8</v>
      </c>
    </row>
    <row r="308" spans="1:14" ht="16.5" thickBot="1" x14ac:dyDescent="0.3">
      <c r="A308" s="58" t="s">
        <v>357</v>
      </c>
      <c r="B308" s="92"/>
      <c r="C308" s="96">
        <v>3461610</v>
      </c>
      <c r="D308" s="95" t="s">
        <v>569</v>
      </c>
      <c r="E308" s="81">
        <v>1.2542</v>
      </c>
      <c r="F308" s="91">
        <v>1.2542</v>
      </c>
      <c r="G308" s="78">
        <v>1.9862</v>
      </c>
      <c r="H308" s="78">
        <f t="shared" si="28"/>
        <v>0.73199999999999998</v>
      </c>
      <c r="I308" s="81"/>
      <c r="J308" s="104"/>
      <c r="K308" s="62">
        <v>39</v>
      </c>
    </row>
    <row r="309" spans="1:14" ht="16.5" thickBot="1" x14ac:dyDescent="0.3">
      <c r="A309" s="58" t="s">
        <v>358</v>
      </c>
      <c r="B309" s="93"/>
      <c r="C309" s="96">
        <v>3461748</v>
      </c>
      <c r="D309" s="95" t="s">
        <v>569</v>
      </c>
      <c r="E309" s="81"/>
      <c r="F309" s="78">
        <v>3.1025999999999998</v>
      </c>
      <c r="G309" s="78">
        <v>3.1025999999999998</v>
      </c>
      <c r="H309" s="78">
        <f t="shared" si="28"/>
        <v>0</v>
      </c>
      <c r="I309" s="81"/>
      <c r="J309" s="104">
        <f t="shared" si="30"/>
        <v>1.26633</v>
      </c>
      <c r="K309" s="61">
        <v>57.3</v>
      </c>
    </row>
    <row r="310" spans="1:14" ht="16.5" thickBot="1" x14ac:dyDescent="0.3">
      <c r="A310" s="58" t="s">
        <v>359</v>
      </c>
      <c r="B310" s="92"/>
      <c r="C310" s="96">
        <v>3461807</v>
      </c>
      <c r="D310" s="95" t="s">
        <v>569</v>
      </c>
      <c r="E310" s="81">
        <v>1.7998000000000001</v>
      </c>
      <c r="F310" s="91">
        <v>1.7998000000000001</v>
      </c>
      <c r="G310" s="78">
        <v>2.7242999999999999</v>
      </c>
      <c r="H310" s="78">
        <f t="shared" si="28"/>
        <v>0.92449999999999988</v>
      </c>
      <c r="I310" s="81"/>
      <c r="J310" s="104"/>
      <c r="K310" s="61">
        <v>61.1</v>
      </c>
    </row>
    <row r="311" spans="1:14" ht="16.5" thickBot="1" x14ac:dyDescent="0.3">
      <c r="A311" s="58" t="s">
        <v>360</v>
      </c>
      <c r="B311" s="92"/>
      <c r="C311" s="96">
        <v>3461797</v>
      </c>
      <c r="D311" s="95" t="s">
        <v>569</v>
      </c>
      <c r="E311" s="81">
        <v>1.383</v>
      </c>
      <c r="F311" s="91">
        <v>1.383</v>
      </c>
      <c r="G311" s="78">
        <v>1.9423999999999999</v>
      </c>
      <c r="H311" s="78">
        <f t="shared" si="28"/>
        <v>0.5593999999999999</v>
      </c>
      <c r="I311" s="81"/>
      <c r="J311" s="104"/>
      <c r="K311" s="61">
        <v>46.4</v>
      </c>
    </row>
    <row r="312" spans="1:14" ht="16.5" thickBot="1" x14ac:dyDescent="0.3">
      <c r="A312" s="58">
        <v>306</v>
      </c>
      <c r="B312" s="98"/>
      <c r="C312" s="96">
        <v>3461602</v>
      </c>
      <c r="D312" s="95" t="s">
        <v>569</v>
      </c>
      <c r="E312" s="81">
        <v>1.4189000000000001</v>
      </c>
      <c r="F312" s="91">
        <v>1.4189000000000001</v>
      </c>
      <c r="G312" s="78">
        <v>2.1017000000000001</v>
      </c>
      <c r="H312" s="78">
        <f t="shared" si="28"/>
        <v>0.68280000000000007</v>
      </c>
      <c r="I312" s="81">
        <v>-1.0068999999999999</v>
      </c>
      <c r="J312" s="104"/>
      <c r="K312" s="62">
        <v>48</v>
      </c>
      <c r="M312">
        <v>1.0068999999999999</v>
      </c>
      <c r="N312">
        <f>M312*M51</f>
        <v>2383.7149220000001</v>
      </c>
    </row>
    <row r="313" spans="1:14" ht="16.5" thickBot="1" x14ac:dyDescent="0.3">
      <c r="A313" s="58" t="s">
        <v>361</v>
      </c>
      <c r="B313" s="92"/>
      <c r="C313" s="96">
        <v>3461890</v>
      </c>
      <c r="D313" s="95" t="s">
        <v>569</v>
      </c>
      <c r="E313" s="81"/>
      <c r="F313" s="78">
        <v>3.1476999999999999</v>
      </c>
      <c r="G313" s="78">
        <v>3.1476999999999999</v>
      </c>
      <c r="H313" s="78">
        <f t="shared" si="28"/>
        <v>0</v>
      </c>
      <c r="I313" s="81"/>
      <c r="J313" s="104">
        <f>K313*0.0221</f>
        <v>1.3834600000000001</v>
      </c>
      <c r="K313" s="61">
        <v>62.6</v>
      </c>
    </row>
    <row r="314" spans="1:14" ht="16.5" thickBot="1" x14ac:dyDescent="0.3">
      <c r="A314" s="58" t="s">
        <v>362</v>
      </c>
      <c r="B314" s="93"/>
      <c r="C314" s="96">
        <v>3461887</v>
      </c>
      <c r="D314" s="95" t="s">
        <v>569</v>
      </c>
      <c r="E314" s="81"/>
      <c r="F314" s="81">
        <v>1.4798</v>
      </c>
      <c r="G314" s="78">
        <v>1.4798</v>
      </c>
      <c r="H314" s="78">
        <f t="shared" si="28"/>
        <v>0</v>
      </c>
      <c r="I314" s="81"/>
      <c r="J314" s="104">
        <f t="shared" ref="J314:J316" si="31">K314*0.0221</f>
        <v>0.86411000000000004</v>
      </c>
      <c r="K314" s="61">
        <v>39.1</v>
      </c>
    </row>
    <row r="315" spans="1:14" ht="16.5" thickBot="1" x14ac:dyDescent="0.3">
      <c r="A315" s="58" t="s">
        <v>363</v>
      </c>
      <c r="B315" s="92"/>
      <c r="C315" s="96">
        <v>3461888</v>
      </c>
      <c r="D315" s="95" t="s">
        <v>569</v>
      </c>
      <c r="E315" s="81">
        <v>1.5165</v>
      </c>
      <c r="F315" s="91">
        <v>1.5165</v>
      </c>
      <c r="G315" s="78">
        <v>2.2223999999999999</v>
      </c>
      <c r="H315" s="78">
        <f t="shared" si="28"/>
        <v>0.70589999999999997</v>
      </c>
      <c r="I315" s="81"/>
      <c r="J315" s="104"/>
      <c r="K315" s="61">
        <v>56.8</v>
      </c>
    </row>
    <row r="316" spans="1:14" ht="16.5" thickBot="1" x14ac:dyDescent="0.3">
      <c r="A316" s="58" t="s">
        <v>364</v>
      </c>
      <c r="B316" s="92"/>
      <c r="C316" s="96">
        <v>3461604</v>
      </c>
      <c r="D316" s="95" t="s">
        <v>569</v>
      </c>
      <c r="E316" s="81"/>
      <c r="F316" s="78">
        <v>3.4971000000000001</v>
      </c>
      <c r="G316" s="78">
        <v>3.4971000000000001</v>
      </c>
      <c r="H316" s="78">
        <f t="shared" si="28"/>
        <v>0</v>
      </c>
      <c r="I316" s="81"/>
      <c r="J316" s="104">
        <f t="shared" si="31"/>
        <v>1.3525200000000002</v>
      </c>
      <c r="K316" s="61">
        <v>61.2</v>
      </c>
    </row>
    <row r="317" spans="1:14" ht="16.5" thickBot="1" x14ac:dyDescent="0.3">
      <c r="A317" s="58" t="s">
        <v>365</v>
      </c>
      <c r="B317" s="92"/>
      <c r="C317" s="96">
        <v>3461802</v>
      </c>
      <c r="D317" s="95" t="s">
        <v>569</v>
      </c>
      <c r="E317" s="81">
        <v>1.5208999999999999</v>
      </c>
      <c r="F317" s="91">
        <v>1.5208999999999999</v>
      </c>
      <c r="G317" s="78">
        <v>2.4748999999999999</v>
      </c>
      <c r="H317" s="78">
        <f t="shared" si="28"/>
        <v>0.95399999999999996</v>
      </c>
      <c r="I317" s="81"/>
      <c r="J317" s="104"/>
      <c r="K317" s="61">
        <v>46.4</v>
      </c>
    </row>
    <row r="318" spans="1:14" ht="16.5" thickBot="1" x14ac:dyDescent="0.3">
      <c r="A318" s="58" t="s">
        <v>366</v>
      </c>
      <c r="B318" s="92"/>
      <c r="C318" s="96">
        <v>3461799</v>
      </c>
      <c r="D318" s="95" t="s">
        <v>569</v>
      </c>
      <c r="E318" s="81">
        <v>1.5739000000000001</v>
      </c>
      <c r="F318" s="91">
        <v>1.5739000000000001</v>
      </c>
      <c r="G318" s="78">
        <v>2.5644999999999998</v>
      </c>
      <c r="H318" s="78">
        <f t="shared" si="28"/>
        <v>0.9905999999999997</v>
      </c>
      <c r="I318" s="81"/>
      <c r="J318" s="104"/>
      <c r="K318" s="61">
        <v>48.2</v>
      </c>
    </row>
    <row r="319" spans="1:14" ht="16.5" thickBot="1" x14ac:dyDescent="0.3">
      <c r="A319" s="58" t="s">
        <v>367</v>
      </c>
      <c r="B319" s="92"/>
      <c r="C319" s="96">
        <v>3461889</v>
      </c>
      <c r="D319" s="95" t="s">
        <v>569</v>
      </c>
      <c r="E319" s="81"/>
      <c r="F319" s="81">
        <v>3.3881999999999999</v>
      </c>
      <c r="G319" s="78">
        <v>3.3881999999999999</v>
      </c>
      <c r="H319" s="78">
        <f t="shared" si="28"/>
        <v>0</v>
      </c>
      <c r="I319" s="81"/>
      <c r="J319" s="104">
        <f>K319*0.0221</f>
        <v>1.3834600000000001</v>
      </c>
      <c r="K319" s="61">
        <v>62.6</v>
      </c>
    </row>
    <row r="320" spans="1:14" ht="16.5" thickBot="1" x14ac:dyDescent="0.3">
      <c r="A320" s="58" t="s">
        <v>368</v>
      </c>
      <c r="B320" s="92"/>
      <c r="C320" s="96">
        <v>3461892</v>
      </c>
      <c r="D320" s="95" t="s">
        <v>569</v>
      </c>
      <c r="E320" s="81">
        <v>1.2048000000000001</v>
      </c>
      <c r="F320" s="81">
        <v>1.2048000000000001</v>
      </c>
      <c r="G320" s="78">
        <v>2.0701000000000001</v>
      </c>
      <c r="H320" s="78">
        <f t="shared" si="28"/>
        <v>0.86529999999999996</v>
      </c>
      <c r="I320" s="81"/>
      <c r="J320" s="104"/>
      <c r="K320" s="61">
        <v>39.200000000000003</v>
      </c>
    </row>
    <row r="321" spans="1:11" ht="16.5" thickBot="1" x14ac:dyDescent="0.3">
      <c r="A321" s="58" t="s">
        <v>369</v>
      </c>
      <c r="B321" s="93"/>
      <c r="C321" s="113">
        <v>3461898</v>
      </c>
      <c r="D321" s="95" t="s">
        <v>569</v>
      </c>
      <c r="E321" s="81"/>
      <c r="F321" s="81">
        <v>3.2568000000000001</v>
      </c>
      <c r="G321" s="78">
        <v>3.2568000000000001</v>
      </c>
      <c r="H321" s="78">
        <f t="shared" si="28"/>
        <v>0</v>
      </c>
      <c r="I321" s="81"/>
      <c r="J321" s="104">
        <f t="shared" ref="J321:J322" si="32">K321*0.0221</f>
        <v>1.26633</v>
      </c>
      <c r="K321" s="61">
        <v>57.3</v>
      </c>
    </row>
    <row r="322" spans="1:11" ht="16.5" thickBot="1" x14ac:dyDescent="0.3">
      <c r="A322" s="58" t="s">
        <v>370</v>
      </c>
      <c r="B322" s="92"/>
      <c r="C322" s="114">
        <v>3461937</v>
      </c>
      <c r="D322" s="95" t="s">
        <v>569</v>
      </c>
      <c r="E322" s="81"/>
      <c r="F322" s="78">
        <v>6.4183000000000003</v>
      </c>
      <c r="G322" s="78">
        <v>6.4183000000000003</v>
      </c>
      <c r="H322" s="78">
        <f t="shared" si="28"/>
        <v>0</v>
      </c>
      <c r="I322" s="81"/>
      <c r="J322" s="104">
        <f t="shared" si="32"/>
        <v>1.52711</v>
      </c>
      <c r="K322" s="61">
        <v>69.099999999999994</v>
      </c>
    </row>
    <row r="323" spans="1:11" ht="16.5" thickBot="1" x14ac:dyDescent="0.3">
      <c r="A323" s="58" t="s">
        <v>371</v>
      </c>
      <c r="B323" s="92"/>
      <c r="C323" s="96">
        <v>3461919</v>
      </c>
      <c r="D323" s="95" t="s">
        <v>569</v>
      </c>
      <c r="E323" s="81">
        <v>1.9701</v>
      </c>
      <c r="F323" s="91">
        <v>1.9701</v>
      </c>
      <c r="G323" s="78">
        <v>3.2806000000000002</v>
      </c>
      <c r="H323" s="78">
        <f t="shared" si="28"/>
        <v>1.3105000000000002</v>
      </c>
      <c r="I323" s="81"/>
      <c r="J323" s="104"/>
      <c r="K323" s="61">
        <v>38.1</v>
      </c>
    </row>
    <row r="324" spans="1:11" ht="16.5" thickBot="1" x14ac:dyDescent="0.3">
      <c r="A324" s="58" t="s">
        <v>372</v>
      </c>
      <c r="B324" s="92"/>
      <c r="C324" s="96">
        <v>3461944</v>
      </c>
      <c r="D324" s="95" t="s">
        <v>569</v>
      </c>
      <c r="E324" s="81"/>
      <c r="F324" s="78">
        <v>5.0366999999999997</v>
      </c>
      <c r="G324" s="78">
        <v>5.0366999999999997</v>
      </c>
      <c r="H324" s="78">
        <f t="shared" si="28"/>
        <v>0</v>
      </c>
      <c r="I324" s="81"/>
      <c r="J324" s="104">
        <f>K324*0.0221</f>
        <v>1.2950600000000001</v>
      </c>
      <c r="K324" s="61">
        <v>58.6</v>
      </c>
    </row>
    <row r="325" spans="1:11" ht="16.5" thickBot="1" x14ac:dyDescent="0.3">
      <c r="A325" s="58" t="s">
        <v>373</v>
      </c>
      <c r="B325" s="92"/>
      <c r="C325" s="96">
        <v>3461916</v>
      </c>
      <c r="D325" s="95" t="s">
        <v>569</v>
      </c>
      <c r="E325" s="81"/>
      <c r="F325" s="78">
        <v>6.2888000000000002</v>
      </c>
      <c r="G325" s="78">
        <v>6.2888000000000002</v>
      </c>
      <c r="H325" s="78">
        <f t="shared" si="28"/>
        <v>0</v>
      </c>
      <c r="I325" s="81"/>
      <c r="J325" s="104">
        <f t="shared" ref="J325:J332" si="33">K325*0.0221</f>
        <v>1.8564000000000001</v>
      </c>
      <c r="K325" s="62">
        <v>84</v>
      </c>
    </row>
    <row r="326" spans="1:11" ht="16.5" thickBot="1" x14ac:dyDescent="0.3">
      <c r="A326" s="58" t="s">
        <v>374</v>
      </c>
      <c r="B326" s="92"/>
      <c r="C326" s="96">
        <v>3461942</v>
      </c>
      <c r="D326" s="95" t="s">
        <v>569</v>
      </c>
      <c r="E326" s="81"/>
      <c r="F326" s="78">
        <v>3.7225999999999999</v>
      </c>
      <c r="G326" s="78">
        <v>3.7225999999999999</v>
      </c>
      <c r="H326" s="78">
        <f t="shared" si="28"/>
        <v>0</v>
      </c>
      <c r="I326" s="81"/>
      <c r="J326" s="104">
        <f t="shared" si="33"/>
        <v>1.5204800000000001</v>
      </c>
      <c r="K326" s="61">
        <v>68.8</v>
      </c>
    </row>
    <row r="327" spans="1:11" ht="16.5" thickBot="1" x14ac:dyDescent="0.3">
      <c r="A327" s="58" t="s">
        <v>375</v>
      </c>
      <c r="B327" s="92"/>
      <c r="C327" s="96">
        <v>3461940</v>
      </c>
      <c r="D327" s="95" t="s">
        <v>569</v>
      </c>
      <c r="E327" s="81"/>
      <c r="F327" s="81">
        <v>2.7404000000000002</v>
      </c>
      <c r="G327" s="78">
        <v>2.7404000000000002</v>
      </c>
      <c r="H327" s="78">
        <f t="shared" si="28"/>
        <v>0</v>
      </c>
      <c r="I327" s="81"/>
      <c r="J327" s="104">
        <f t="shared" si="33"/>
        <v>0.8287500000000001</v>
      </c>
      <c r="K327" s="61">
        <v>37.5</v>
      </c>
    </row>
    <row r="328" spans="1:11" ht="16.5" thickBot="1" x14ac:dyDescent="0.3">
      <c r="A328" s="58" t="s">
        <v>376</v>
      </c>
      <c r="B328" s="92"/>
      <c r="C328" s="96">
        <v>3461847</v>
      </c>
      <c r="D328" s="95" t="s">
        <v>569</v>
      </c>
      <c r="E328" s="81"/>
      <c r="F328" s="78">
        <v>3.1349999999999998</v>
      </c>
      <c r="G328" s="78">
        <v>3.1349999999999998</v>
      </c>
      <c r="H328" s="78">
        <f t="shared" ref="H328:H391" si="34">G328-F328</f>
        <v>0</v>
      </c>
      <c r="I328" s="81"/>
      <c r="J328" s="104">
        <f t="shared" si="33"/>
        <v>1.28843</v>
      </c>
      <c r="K328" s="61">
        <v>58.3</v>
      </c>
    </row>
    <row r="329" spans="1:11" ht="16.5" thickBot="1" x14ac:dyDescent="0.3">
      <c r="A329" s="58" t="s">
        <v>377</v>
      </c>
      <c r="B329" s="92"/>
      <c r="C329" s="96">
        <v>3461853</v>
      </c>
      <c r="D329" s="95" t="s">
        <v>569</v>
      </c>
      <c r="E329" s="81"/>
      <c r="F329" s="78">
        <v>4.6417999999999999</v>
      </c>
      <c r="G329" s="78">
        <v>4.6417999999999999</v>
      </c>
      <c r="H329" s="78">
        <f t="shared" si="34"/>
        <v>0</v>
      </c>
      <c r="I329" s="81"/>
      <c r="J329" s="104">
        <f t="shared" si="33"/>
        <v>1.8652400000000002</v>
      </c>
      <c r="K329" s="61">
        <v>84.4</v>
      </c>
    </row>
    <row r="330" spans="1:11" ht="16.5" thickBot="1" x14ac:dyDescent="0.3">
      <c r="A330" s="58" t="s">
        <v>378</v>
      </c>
      <c r="B330" s="92"/>
      <c r="C330" s="96">
        <v>3461933</v>
      </c>
      <c r="D330" s="95" t="s">
        <v>569</v>
      </c>
      <c r="E330" s="81"/>
      <c r="F330" s="78">
        <v>3.5400000000000001E-2</v>
      </c>
      <c r="G330" s="78">
        <v>3.5400000000000001E-2</v>
      </c>
      <c r="H330" s="78">
        <f t="shared" si="34"/>
        <v>0</v>
      </c>
      <c r="I330" s="81"/>
      <c r="J330" s="104">
        <f t="shared" si="33"/>
        <v>1.5249000000000001</v>
      </c>
      <c r="K330" s="62">
        <v>69</v>
      </c>
    </row>
    <row r="331" spans="1:11" ht="16.5" thickBot="1" x14ac:dyDescent="0.3">
      <c r="A331" s="58" t="s">
        <v>379</v>
      </c>
      <c r="B331" s="93"/>
      <c r="C331" s="96">
        <v>3461835</v>
      </c>
      <c r="D331" s="95" t="s">
        <v>569</v>
      </c>
      <c r="E331" s="81"/>
      <c r="F331" s="81">
        <v>2.5070000000000001</v>
      </c>
      <c r="G331" s="78">
        <v>2.5070000000000001</v>
      </c>
      <c r="H331" s="78">
        <f t="shared" si="34"/>
        <v>0</v>
      </c>
      <c r="I331" s="81"/>
      <c r="J331" s="104">
        <f t="shared" si="33"/>
        <v>0.83538000000000001</v>
      </c>
      <c r="K331" s="61">
        <v>37.799999999999997</v>
      </c>
    </row>
    <row r="332" spans="1:11" ht="16.5" thickBot="1" x14ac:dyDescent="0.3">
      <c r="A332" s="58" t="s">
        <v>380</v>
      </c>
      <c r="B332" s="92"/>
      <c r="C332" s="96">
        <v>3461938</v>
      </c>
      <c r="D332" s="95" t="s">
        <v>569</v>
      </c>
      <c r="E332" s="81"/>
      <c r="F332" s="78">
        <v>4.2427999999999999</v>
      </c>
      <c r="G332" s="78">
        <v>4.2427999999999999</v>
      </c>
      <c r="H332" s="78">
        <f t="shared" si="34"/>
        <v>0</v>
      </c>
      <c r="I332" s="81"/>
      <c r="J332" s="104">
        <f t="shared" si="33"/>
        <v>1.2862200000000001</v>
      </c>
      <c r="K332" s="61">
        <v>58.2</v>
      </c>
    </row>
    <row r="333" spans="1:11" ht="16.5" thickBot="1" x14ac:dyDescent="0.3">
      <c r="A333" s="58" t="s">
        <v>381</v>
      </c>
      <c r="B333" s="92"/>
      <c r="C333" s="96">
        <v>3461943</v>
      </c>
      <c r="D333" s="95" t="s">
        <v>569</v>
      </c>
      <c r="E333" s="81">
        <v>3.6545999999999998</v>
      </c>
      <c r="F333" s="91">
        <v>3.6545999999999998</v>
      </c>
      <c r="G333" s="78">
        <v>5.9344000000000001</v>
      </c>
      <c r="H333" s="78">
        <f t="shared" si="34"/>
        <v>2.2798000000000003</v>
      </c>
      <c r="I333" s="81"/>
      <c r="J333" s="104"/>
      <c r="K333" s="61">
        <v>84.4</v>
      </c>
    </row>
    <row r="334" spans="1:11" ht="16.5" thickBot="1" x14ac:dyDescent="0.3">
      <c r="A334" s="58" t="s">
        <v>382</v>
      </c>
      <c r="B334" s="92"/>
      <c r="C334" s="96">
        <v>3461768</v>
      </c>
      <c r="D334" s="95" t="s">
        <v>569</v>
      </c>
      <c r="E334" s="81">
        <v>2.121</v>
      </c>
      <c r="F334" s="91">
        <v>2.121</v>
      </c>
      <c r="G334" s="78">
        <v>3.9903</v>
      </c>
      <c r="H334" s="78">
        <f t="shared" si="34"/>
        <v>1.8693</v>
      </c>
      <c r="I334" s="81"/>
      <c r="J334" s="104"/>
      <c r="K334" s="61">
        <v>68.900000000000006</v>
      </c>
    </row>
    <row r="335" spans="1:11" ht="16.5" thickBot="1" x14ac:dyDescent="0.3">
      <c r="A335" s="58" t="s">
        <v>383</v>
      </c>
      <c r="B335" s="92"/>
      <c r="C335" s="96">
        <v>3461750</v>
      </c>
      <c r="D335" s="95" t="s">
        <v>569</v>
      </c>
      <c r="E335" s="81">
        <v>1.6447000000000001</v>
      </c>
      <c r="F335" s="91">
        <v>1.6447000000000001</v>
      </c>
      <c r="G335" s="78">
        <v>2.6802000000000001</v>
      </c>
      <c r="H335" s="78">
        <f t="shared" si="34"/>
        <v>1.0355000000000001</v>
      </c>
      <c r="I335" s="81"/>
      <c r="J335" s="104"/>
      <c r="K335" s="61">
        <v>37.799999999999997</v>
      </c>
    </row>
    <row r="336" spans="1:11" ht="16.5" thickBot="1" x14ac:dyDescent="0.3">
      <c r="A336" s="58" t="s">
        <v>384</v>
      </c>
      <c r="B336" s="92"/>
      <c r="C336" s="96">
        <v>3461777</v>
      </c>
      <c r="D336" s="95" t="s">
        <v>569</v>
      </c>
      <c r="E336" s="81">
        <v>2.46</v>
      </c>
      <c r="F336" s="91">
        <v>2.46</v>
      </c>
      <c r="G336" s="78">
        <v>4.3087999999999997</v>
      </c>
      <c r="H336" s="78">
        <f t="shared" si="34"/>
        <v>1.8487999999999998</v>
      </c>
      <c r="I336" s="81"/>
      <c r="J336" s="104"/>
      <c r="K336" s="61">
        <v>58.1</v>
      </c>
    </row>
    <row r="337" spans="1:14" ht="16.5" thickBot="1" x14ac:dyDescent="0.3">
      <c r="A337" s="58" t="s">
        <v>385</v>
      </c>
      <c r="B337" s="92"/>
      <c r="C337" s="96">
        <v>3461838</v>
      </c>
      <c r="D337" s="95" t="s">
        <v>569</v>
      </c>
      <c r="E337" s="81">
        <v>2.6768000000000001</v>
      </c>
      <c r="F337" s="91">
        <v>2.6768000000000001</v>
      </c>
      <c r="G337" s="78">
        <v>4.4546000000000001</v>
      </c>
      <c r="H337" s="78">
        <f t="shared" si="34"/>
        <v>1.7778</v>
      </c>
      <c r="I337" s="81"/>
      <c r="J337" s="104"/>
      <c r="K337" s="61">
        <v>84.4</v>
      </c>
    </row>
    <row r="338" spans="1:14" ht="16.5" thickBot="1" x14ac:dyDescent="0.3">
      <c r="A338" s="58" t="s">
        <v>386</v>
      </c>
      <c r="B338" s="92"/>
      <c r="C338" s="96">
        <v>3461781</v>
      </c>
      <c r="D338" s="95" t="s">
        <v>569</v>
      </c>
      <c r="E338" s="81">
        <v>0.26939999999999997</v>
      </c>
      <c r="F338" s="81">
        <v>0.26939999999999997</v>
      </c>
      <c r="G338" s="78">
        <v>4.8609999999999998</v>
      </c>
      <c r="H338" s="78">
        <f t="shared" si="34"/>
        <v>4.5915999999999997</v>
      </c>
      <c r="I338" s="81"/>
      <c r="J338" s="104"/>
      <c r="K338" s="61">
        <v>69.2</v>
      </c>
    </row>
    <row r="339" spans="1:14" ht="16.5" thickBot="1" x14ac:dyDescent="0.3">
      <c r="A339" s="58" t="s">
        <v>387</v>
      </c>
      <c r="B339" s="92"/>
      <c r="C339" s="96">
        <v>3461743</v>
      </c>
      <c r="D339" s="95" t="s">
        <v>569</v>
      </c>
      <c r="E339" s="81">
        <v>0.24410000000000001</v>
      </c>
      <c r="F339" s="81">
        <v>0.24410000000000001</v>
      </c>
      <c r="G339" s="78">
        <v>2.4007999999999998</v>
      </c>
      <c r="H339" s="78">
        <f t="shared" si="34"/>
        <v>2.1566999999999998</v>
      </c>
      <c r="I339" s="81"/>
      <c r="J339" s="104"/>
      <c r="K339" s="61">
        <v>37.700000000000003</v>
      </c>
    </row>
    <row r="340" spans="1:14" ht="16.5" thickBot="1" x14ac:dyDescent="0.3">
      <c r="A340" s="58" t="s">
        <v>388</v>
      </c>
      <c r="B340" s="92"/>
      <c r="C340" s="96">
        <v>3461945</v>
      </c>
      <c r="D340" s="95" t="s">
        <v>569</v>
      </c>
      <c r="E340" s="81">
        <v>0.25679999999999997</v>
      </c>
      <c r="F340" s="91">
        <v>2.1434000000000002</v>
      </c>
      <c r="G340" s="78">
        <v>3.1230000000000002</v>
      </c>
      <c r="H340" s="78">
        <f t="shared" si="34"/>
        <v>0.97960000000000003</v>
      </c>
      <c r="I340" s="81"/>
      <c r="J340" s="104"/>
      <c r="K340" s="61">
        <v>58.2</v>
      </c>
    </row>
    <row r="341" spans="1:14" ht="16.5" thickBot="1" x14ac:dyDescent="0.3">
      <c r="A341" s="58" t="s">
        <v>389</v>
      </c>
      <c r="B341" s="92"/>
      <c r="C341" s="96">
        <v>3461831</v>
      </c>
      <c r="D341" s="95" t="s">
        <v>569</v>
      </c>
      <c r="E341" s="81">
        <v>0.316</v>
      </c>
      <c r="F341" s="91">
        <v>0.316</v>
      </c>
      <c r="G341" s="78">
        <v>2.1147999999999998</v>
      </c>
      <c r="H341" s="78">
        <f t="shared" si="34"/>
        <v>1.7987999999999997</v>
      </c>
      <c r="I341" s="81"/>
      <c r="J341" s="104"/>
      <c r="K341" s="61">
        <v>83.9</v>
      </c>
    </row>
    <row r="342" spans="1:14" ht="16.5" thickBot="1" x14ac:dyDescent="0.3">
      <c r="A342" s="58" t="s">
        <v>390</v>
      </c>
      <c r="B342" s="92"/>
      <c r="C342" s="96">
        <v>3461935</v>
      </c>
      <c r="D342" s="95" t="s">
        <v>569</v>
      </c>
      <c r="E342" s="81">
        <v>2.5848</v>
      </c>
      <c r="F342" s="91">
        <v>2.5848</v>
      </c>
      <c r="G342" s="78">
        <v>4.4625000000000004</v>
      </c>
      <c r="H342" s="78">
        <f t="shared" si="34"/>
        <v>1.8777000000000004</v>
      </c>
      <c r="I342" s="81"/>
      <c r="J342" s="104"/>
      <c r="K342" s="61">
        <v>68.900000000000006</v>
      </c>
    </row>
    <row r="343" spans="1:14" ht="16.5" thickBot="1" x14ac:dyDescent="0.3">
      <c r="A343" s="58" t="s">
        <v>391</v>
      </c>
      <c r="B343" s="92"/>
      <c r="C343" s="96">
        <v>3461928</v>
      </c>
      <c r="D343" s="95" t="s">
        <v>569</v>
      </c>
      <c r="E343" s="81">
        <v>1.4219999999999999</v>
      </c>
      <c r="F343" s="91">
        <v>1.4219999999999999</v>
      </c>
      <c r="G343" s="78">
        <v>2.4316</v>
      </c>
      <c r="H343" s="78">
        <f t="shared" si="34"/>
        <v>1.0096000000000001</v>
      </c>
      <c r="I343" s="81"/>
      <c r="J343" s="104"/>
      <c r="K343" s="61">
        <v>37.700000000000003</v>
      </c>
    </row>
    <row r="344" spans="1:14" ht="16.5" thickBot="1" x14ac:dyDescent="0.3">
      <c r="A344" s="58" t="s">
        <v>392</v>
      </c>
      <c r="B344" s="92"/>
      <c r="C344" s="96">
        <v>3461923</v>
      </c>
      <c r="D344" s="95" t="s">
        <v>569</v>
      </c>
      <c r="E344" s="81">
        <v>2.3620999999999999</v>
      </c>
      <c r="F344" s="91">
        <v>2.3620999999999999</v>
      </c>
      <c r="G344" s="78">
        <v>3.7528999999999999</v>
      </c>
      <c r="H344" s="78">
        <f t="shared" si="34"/>
        <v>1.3908</v>
      </c>
      <c r="I344" s="81"/>
      <c r="J344" s="104"/>
      <c r="K344" s="61">
        <v>58.3</v>
      </c>
    </row>
    <row r="345" spans="1:14" ht="16.5" thickBot="1" x14ac:dyDescent="0.3">
      <c r="A345" s="58" t="s">
        <v>393</v>
      </c>
      <c r="B345" s="92"/>
      <c r="C345" s="96">
        <v>3461833</v>
      </c>
      <c r="D345" s="95" t="s">
        <v>569</v>
      </c>
      <c r="E345" s="81">
        <v>3.0962000000000001</v>
      </c>
      <c r="F345" s="91">
        <v>3.0962000000000001</v>
      </c>
      <c r="G345" s="78">
        <v>4.9703999999999997</v>
      </c>
      <c r="H345" s="78">
        <f t="shared" si="34"/>
        <v>1.8741999999999996</v>
      </c>
      <c r="I345" s="81">
        <v>-1.5412999999999999</v>
      </c>
      <c r="J345" s="104"/>
      <c r="K345" s="61">
        <v>84.3</v>
      </c>
      <c r="M345">
        <v>1.5412999999999999</v>
      </c>
      <c r="N345">
        <f>M345*M51</f>
        <v>3648.8427940000001</v>
      </c>
    </row>
    <row r="346" spans="1:14" ht="16.5" thickBot="1" x14ac:dyDescent="0.3">
      <c r="A346" s="58" t="s">
        <v>394</v>
      </c>
      <c r="B346" s="93"/>
      <c r="C346" s="96">
        <v>3462006</v>
      </c>
      <c r="D346" s="95" t="s">
        <v>569</v>
      </c>
      <c r="E346" s="81"/>
      <c r="F346" s="81">
        <v>3.4691000000000001</v>
      </c>
      <c r="G346" s="78">
        <v>3.4691000000000001</v>
      </c>
      <c r="H346" s="78">
        <f t="shared" si="34"/>
        <v>0</v>
      </c>
      <c r="I346" s="81"/>
      <c r="J346" s="104">
        <f>K346*0.0221</f>
        <v>1.5182700000000002</v>
      </c>
      <c r="K346" s="61">
        <v>68.7</v>
      </c>
    </row>
    <row r="347" spans="1:14" ht="16.5" thickBot="1" x14ac:dyDescent="0.3">
      <c r="A347" s="58" t="s">
        <v>395</v>
      </c>
      <c r="B347" s="92"/>
      <c r="C347" s="96">
        <v>3461994</v>
      </c>
      <c r="D347" s="95" t="s">
        <v>569</v>
      </c>
      <c r="E347" s="81">
        <v>1.5341</v>
      </c>
      <c r="F347" s="91">
        <v>1.5341</v>
      </c>
      <c r="G347" s="78">
        <v>2.3771</v>
      </c>
      <c r="H347" s="78">
        <f t="shared" si="34"/>
        <v>0.84299999999999997</v>
      </c>
      <c r="I347" s="81"/>
      <c r="J347" s="104"/>
      <c r="K347" s="61">
        <v>37.700000000000003</v>
      </c>
    </row>
    <row r="348" spans="1:14" ht="16.5" thickBot="1" x14ac:dyDescent="0.3">
      <c r="A348" s="58" t="s">
        <v>396</v>
      </c>
      <c r="B348" s="92"/>
      <c r="C348" s="96">
        <v>3461995</v>
      </c>
      <c r="D348" s="95" t="s">
        <v>570</v>
      </c>
      <c r="E348" s="81">
        <v>1.6121000000000001</v>
      </c>
      <c r="F348" s="91">
        <v>1.6121000000000001</v>
      </c>
      <c r="G348" s="78">
        <v>2.1831999999999998</v>
      </c>
      <c r="H348" s="78">
        <f t="shared" si="34"/>
        <v>0.57109999999999972</v>
      </c>
      <c r="I348" s="81"/>
      <c r="J348" s="104"/>
      <c r="K348" s="61">
        <v>58.1</v>
      </c>
    </row>
    <row r="349" spans="1:14" ht="16.5" thickBot="1" x14ac:dyDescent="0.3">
      <c r="A349" s="58" t="s">
        <v>397</v>
      </c>
      <c r="B349" s="92"/>
      <c r="C349" s="96">
        <v>3462000</v>
      </c>
      <c r="D349" s="95" t="s">
        <v>569</v>
      </c>
      <c r="E349" s="81">
        <v>1.3441000000000001</v>
      </c>
      <c r="F349" s="91">
        <v>1.3441000000000001</v>
      </c>
      <c r="G349" s="78">
        <v>2.4432999999999998</v>
      </c>
      <c r="H349" s="78">
        <f t="shared" si="34"/>
        <v>1.0991999999999997</v>
      </c>
      <c r="I349" s="81">
        <v>-0.52549999999999997</v>
      </c>
      <c r="J349" s="104"/>
      <c r="K349" s="61">
        <v>40.4</v>
      </c>
      <c r="M349">
        <v>0.52549999999999997</v>
      </c>
      <c r="N349">
        <f>M349*M51</f>
        <v>1244.05819</v>
      </c>
    </row>
    <row r="350" spans="1:14" ht="16.5" thickBot="1" x14ac:dyDescent="0.3">
      <c r="A350" s="58" t="s">
        <v>398</v>
      </c>
      <c r="B350" s="92"/>
      <c r="C350" s="96">
        <v>3461993</v>
      </c>
      <c r="D350" s="95" t="s">
        <v>569</v>
      </c>
      <c r="E350" s="81">
        <v>1.3383</v>
      </c>
      <c r="F350" s="91">
        <v>1.3383</v>
      </c>
      <c r="G350" s="78">
        <v>2.2980999999999998</v>
      </c>
      <c r="H350" s="78">
        <f t="shared" si="34"/>
        <v>0.95979999999999976</v>
      </c>
      <c r="I350" s="81"/>
      <c r="J350" s="104"/>
      <c r="K350" s="61">
        <v>38.9</v>
      </c>
    </row>
    <row r="351" spans="1:14" ht="16.5" thickBot="1" x14ac:dyDescent="0.3">
      <c r="A351" s="58" t="s">
        <v>399</v>
      </c>
      <c r="B351" s="92"/>
      <c r="C351" s="96">
        <v>3461592</v>
      </c>
      <c r="D351" s="95" t="s">
        <v>569</v>
      </c>
      <c r="E351" s="81">
        <v>0.23810000000000001</v>
      </c>
      <c r="F351" s="81">
        <v>0.23810000000000001</v>
      </c>
      <c r="G351" s="78">
        <v>3.9878999999999998</v>
      </c>
      <c r="H351" s="78">
        <f t="shared" si="34"/>
        <v>3.7497999999999996</v>
      </c>
      <c r="I351" s="81"/>
      <c r="J351" s="104"/>
      <c r="K351" s="61">
        <v>68.5</v>
      </c>
    </row>
    <row r="352" spans="1:14" ht="16.5" thickBot="1" x14ac:dyDescent="0.3">
      <c r="A352" s="58" t="s">
        <v>400</v>
      </c>
      <c r="B352" s="92"/>
      <c r="C352" s="96">
        <v>3462001</v>
      </c>
      <c r="D352" s="95" t="s">
        <v>569</v>
      </c>
      <c r="E352" s="81">
        <v>1.1238999999999999</v>
      </c>
      <c r="F352" s="91">
        <v>1.1238999999999999</v>
      </c>
      <c r="G352" s="78">
        <v>1.6871</v>
      </c>
      <c r="H352" s="78">
        <f t="shared" si="34"/>
        <v>0.56320000000000014</v>
      </c>
      <c r="I352" s="81"/>
      <c r="J352" s="104"/>
      <c r="K352" s="61">
        <v>37.799999999999997</v>
      </c>
    </row>
    <row r="353" spans="1:14" ht="16.5" thickBot="1" x14ac:dyDescent="0.3">
      <c r="A353" s="58" t="s">
        <v>401</v>
      </c>
      <c r="B353" s="92"/>
      <c r="C353" s="96">
        <v>3461678</v>
      </c>
      <c r="D353" s="95" t="s">
        <v>569</v>
      </c>
      <c r="E353" s="81"/>
      <c r="F353" s="78">
        <v>2.6478999999999999</v>
      </c>
      <c r="G353" s="78">
        <v>2.6478999999999999</v>
      </c>
      <c r="H353" s="78">
        <f t="shared" si="34"/>
        <v>0</v>
      </c>
      <c r="I353" s="81"/>
      <c r="J353" s="104">
        <f>K353*0.0221</f>
        <v>1.2840100000000001</v>
      </c>
      <c r="K353" s="61">
        <v>58.1</v>
      </c>
    </row>
    <row r="354" spans="1:14" ht="16.5" thickBot="1" x14ac:dyDescent="0.3">
      <c r="A354" s="58" t="s">
        <v>402</v>
      </c>
      <c r="B354" s="92"/>
      <c r="C354" s="96">
        <v>3461824</v>
      </c>
      <c r="D354" s="95" t="s">
        <v>569</v>
      </c>
      <c r="E354" s="81">
        <v>0.1512</v>
      </c>
      <c r="F354" s="81">
        <v>0.1512</v>
      </c>
      <c r="G354" s="78">
        <v>1.6126</v>
      </c>
      <c r="H354" s="78">
        <f t="shared" si="34"/>
        <v>1.4614</v>
      </c>
      <c r="I354" s="81"/>
      <c r="J354" s="104"/>
      <c r="K354" s="61">
        <v>40.299999999999997</v>
      </c>
    </row>
    <row r="355" spans="1:14" ht="16.5" thickBot="1" x14ac:dyDescent="0.3">
      <c r="A355" s="58" t="s">
        <v>403</v>
      </c>
      <c r="B355" s="92"/>
      <c r="C355" s="96">
        <v>3461596</v>
      </c>
      <c r="D355" s="95" t="s">
        <v>569</v>
      </c>
      <c r="E355" s="81">
        <v>1.5692999999999999</v>
      </c>
      <c r="F355" s="91">
        <v>1.5692999999999999</v>
      </c>
      <c r="G355" s="78">
        <v>2.0668000000000002</v>
      </c>
      <c r="H355" s="78">
        <f t="shared" si="34"/>
        <v>0.49750000000000028</v>
      </c>
      <c r="I355" s="81"/>
      <c r="J355" s="104"/>
      <c r="K355" s="62">
        <v>39</v>
      </c>
    </row>
    <row r="356" spans="1:14" ht="16.5" thickBot="1" x14ac:dyDescent="0.3">
      <c r="A356" s="58" t="s">
        <v>404</v>
      </c>
      <c r="B356" s="92"/>
      <c r="C356" s="96">
        <v>3461812</v>
      </c>
      <c r="D356" s="95" t="s">
        <v>569</v>
      </c>
      <c r="E356" s="81">
        <v>2.0367000000000002</v>
      </c>
      <c r="F356" s="91">
        <v>2.0367000000000002</v>
      </c>
      <c r="G356" s="78">
        <v>3.1252</v>
      </c>
      <c r="H356" s="78">
        <f t="shared" si="34"/>
        <v>1.0884999999999998</v>
      </c>
      <c r="I356" s="81"/>
      <c r="J356" s="104"/>
      <c r="K356" s="61">
        <v>68.7</v>
      </c>
    </row>
    <row r="357" spans="1:14" ht="16.5" thickBot="1" x14ac:dyDescent="0.3">
      <c r="A357" s="58" t="s">
        <v>405</v>
      </c>
      <c r="B357" s="92"/>
      <c r="C357" s="96">
        <v>3461665</v>
      </c>
      <c r="D357" s="95" t="s">
        <v>569</v>
      </c>
      <c r="E357" s="81">
        <v>1.3873</v>
      </c>
      <c r="F357" s="91">
        <v>1.3873</v>
      </c>
      <c r="G357" s="78">
        <v>2.4693999999999998</v>
      </c>
      <c r="H357" s="78">
        <f t="shared" si="34"/>
        <v>1.0820999999999998</v>
      </c>
      <c r="I357" s="81"/>
      <c r="J357" s="104"/>
      <c r="K357" s="61">
        <v>37.9</v>
      </c>
    </row>
    <row r="358" spans="1:14" ht="16.5" thickBot="1" x14ac:dyDescent="0.3">
      <c r="A358" s="58" t="s">
        <v>406</v>
      </c>
      <c r="B358" s="92"/>
      <c r="C358" s="96">
        <v>3461715</v>
      </c>
      <c r="D358" s="95" t="s">
        <v>569</v>
      </c>
      <c r="E358" s="81"/>
      <c r="F358" s="78">
        <v>3.5438000000000001</v>
      </c>
      <c r="G358" s="78">
        <v>3.5438000000000001</v>
      </c>
      <c r="H358" s="78">
        <f t="shared" si="34"/>
        <v>0</v>
      </c>
      <c r="I358" s="81"/>
      <c r="J358" s="104">
        <f>K358*0.0221</f>
        <v>1.2840100000000001</v>
      </c>
      <c r="K358" s="61">
        <v>58.1</v>
      </c>
    </row>
    <row r="359" spans="1:14" ht="16.5" thickBot="1" x14ac:dyDescent="0.3">
      <c r="A359" s="58" t="s">
        <v>407</v>
      </c>
      <c r="B359" s="93"/>
      <c r="C359" s="96">
        <v>3461718</v>
      </c>
      <c r="D359" s="95" t="s">
        <v>569</v>
      </c>
      <c r="E359" s="81"/>
      <c r="F359" s="81">
        <v>2.4918</v>
      </c>
      <c r="G359" s="78">
        <v>2.4918</v>
      </c>
      <c r="H359" s="78">
        <f t="shared" si="34"/>
        <v>0</v>
      </c>
      <c r="I359" s="81"/>
      <c r="J359" s="104">
        <f t="shared" ref="J359:J360" si="35">K359*0.0221</f>
        <v>0.89284000000000008</v>
      </c>
      <c r="K359" s="61">
        <v>40.4</v>
      </c>
    </row>
    <row r="360" spans="1:14" ht="16.5" thickBot="1" x14ac:dyDescent="0.3">
      <c r="A360" s="58" t="s">
        <v>408</v>
      </c>
      <c r="B360" s="93"/>
      <c r="C360" s="96">
        <v>3461880</v>
      </c>
      <c r="D360" s="95" t="s">
        <v>569</v>
      </c>
      <c r="E360" s="81"/>
      <c r="F360" s="81">
        <v>2.2452000000000001</v>
      </c>
      <c r="G360" s="78">
        <v>2.2452000000000001</v>
      </c>
      <c r="H360" s="78">
        <f t="shared" si="34"/>
        <v>0</v>
      </c>
      <c r="I360" s="81"/>
      <c r="J360" s="104">
        <f t="shared" si="35"/>
        <v>0.86411000000000004</v>
      </c>
      <c r="K360" s="61">
        <v>39.1</v>
      </c>
    </row>
    <row r="361" spans="1:14" ht="16.5" thickBot="1" x14ac:dyDescent="0.3">
      <c r="A361" s="58" t="s">
        <v>409</v>
      </c>
      <c r="B361" s="92"/>
      <c r="C361" s="96">
        <v>3461712</v>
      </c>
      <c r="D361" s="95" t="s">
        <v>569</v>
      </c>
      <c r="E361" s="81">
        <v>0.23830000000000001</v>
      </c>
      <c r="F361" s="81">
        <v>0.23830000000000001</v>
      </c>
      <c r="G361" s="78">
        <v>2.8166000000000002</v>
      </c>
      <c r="H361" s="78">
        <f t="shared" si="34"/>
        <v>2.5783</v>
      </c>
      <c r="I361" s="81"/>
      <c r="J361" s="104"/>
      <c r="K361" s="61">
        <v>68.599999999999994</v>
      </c>
    </row>
    <row r="362" spans="1:14" ht="16.5" thickBot="1" x14ac:dyDescent="0.3">
      <c r="A362" s="58" t="s">
        <v>410</v>
      </c>
      <c r="B362" s="92"/>
      <c r="C362" s="96">
        <v>3461710</v>
      </c>
      <c r="D362" s="95" t="s">
        <v>569</v>
      </c>
      <c r="E362" s="81">
        <v>1.0155000000000001</v>
      </c>
      <c r="F362" s="91">
        <v>1.0155000000000001</v>
      </c>
      <c r="G362" s="78">
        <v>1.8072999999999999</v>
      </c>
      <c r="H362" s="78">
        <f t="shared" si="34"/>
        <v>0.79179999999999984</v>
      </c>
      <c r="I362" s="81"/>
      <c r="J362" s="104"/>
      <c r="K362" s="61">
        <v>37.700000000000003</v>
      </c>
    </row>
    <row r="363" spans="1:14" ht="16.5" thickBot="1" x14ac:dyDescent="0.3">
      <c r="A363" s="58" t="s">
        <v>411</v>
      </c>
      <c r="B363" s="93"/>
      <c r="C363" s="96">
        <v>3461711</v>
      </c>
      <c r="D363" s="95" t="s">
        <v>569</v>
      </c>
      <c r="E363" s="81">
        <v>2.1427</v>
      </c>
      <c r="F363" s="91">
        <v>2.1427</v>
      </c>
      <c r="G363" s="78">
        <v>3.661</v>
      </c>
      <c r="H363" s="78">
        <f t="shared" si="34"/>
        <v>1.5183</v>
      </c>
      <c r="I363" s="81"/>
      <c r="J363" s="104"/>
      <c r="K363" s="61">
        <v>58.1</v>
      </c>
    </row>
    <row r="364" spans="1:14" ht="16.5" thickBot="1" x14ac:dyDescent="0.3">
      <c r="A364" s="58" t="s">
        <v>412</v>
      </c>
      <c r="B364" s="92"/>
      <c r="C364" s="96">
        <v>3461796</v>
      </c>
      <c r="D364" s="95" t="s">
        <v>569</v>
      </c>
      <c r="E364" s="81">
        <v>1.5777000000000001</v>
      </c>
      <c r="F364" s="91">
        <v>1.5777000000000001</v>
      </c>
      <c r="G364" s="78">
        <v>2.5150000000000001</v>
      </c>
      <c r="H364" s="78">
        <f t="shared" si="34"/>
        <v>0.93730000000000002</v>
      </c>
      <c r="I364" s="81"/>
      <c r="J364" s="104"/>
      <c r="K364" s="61">
        <v>40.5</v>
      </c>
    </row>
    <row r="365" spans="1:14" ht="16.5" thickBot="1" x14ac:dyDescent="0.3">
      <c r="A365" s="58" t="s">
        <v>413</v>
      </c>
      <c r="B365" s="92"/>
      <c r="C365" s="96">
        <v>3461709</v>
      </c>
      <c r="D365" s="95" t="s">
        <v>569</v>
      </c>
      <c r="E365" s="81">
        <v>1.58</v>
      </c>
      <c r="F365" s="91">
        <v>1.58</v>
      </c>
      <c r="G365" s="78">
        <v>2.6265000000000001</v>
      </c>
      <c r="H365" s="78">
        <f t="shared" si="34"/>
        <v>1.0465</v>
      </c>
      <c r="I365" s="81"/>
      <c r="J365" s="104"/>
      <c r="K365" s="61">
        <v>39.1</v>
      </c>
    </row>
    <row r="366" spans="1:14" ht="16.5" thickBot="1" x14ac:dyDescent="0.3">
      <c r="A366" s="58" t="s">
        <v>414</v>
      </c>
      <c r="B366" s="92"/>
      <c r="C366" s="96">
        <v>3461788</v>
      </c>
      <c r="D366" s="95" t="s">
        <v>569</v>
      </c>
      <c r="E366" s="81">
        <v>2.2814000000000001</v>
      </c>
      <c r="F366" s="91">
        <v>2.2814000000000001</v>
      </c>
      <c r="G366" s="78">
        <v>4.1463000000000001</v>
      </c>
      <c r="H366" s="78">
        <f t="shared" si="34"/>
        <v>1.8649</v>
      </c>
      <c r="I366" s="81"/>
      <c r="J366" s="104"/>
      <c r="K366" s="61">
        <v>68.8</v>
      </c>
    </row>
    <row r="367" spans="1:14" ht="16.5" thickBot="1" x14ac:dyDescent="0.3">
      <c r="A367" s="58" t="s">
        <v>415</v>
      </c>
      <c r="B367" s="92"/>
      <c r="C367" s="96">
        <v>3461787</v>
      </c>
      <c r="D367" s="95" t="s">
        <v>569</v>
      </c>
      <c r="E367" s="81">
        <v>1.5397000000000001</v>
      </c>
      <c r="F367" s="91">
        <v>1.5397000000000001</v>
      </c>
      <c r="G367" s="78">
        <v>2.3142</v>
      </c>
      <c r="H367" s="78">
        <f t="shared" si="34"/>
        <v>0.77449999999999997</v>
      </c>
      <c r="I367" s="81"/>
      <c r="J367" s="104"/>
      <c r="K367" s="61">
        <v>37.700000000000003</v>
      </c>
    </row>
    <row r="368" spans="1:14" ht="16.5" thickBot="1" x14ac:dyDescent="0.3">
      <c r="A368" s="58" t="s">
        <v>416</v>
      </c>
      <c r="B368" s="92"/>
      <c r="C368" s="96">
        <v>3461843</v>
      </c>
      <c r="D368" s="95" t="s">
        <v>569</v>
      </c>
      <c r="E368" s="81">
        <v>1.9271</v>
      </c>
      <c r="F368" s="91">
        <v>1.9271</v>
      </c>
      <c r="G368" s="78">
        <v>2.1194000000000002</v>
      </c>
      <c r="H368" s="78">
        <f t="shared" si="34"/>
        <v>0.19230000000000014</v>
      </c>
      <c r="I368" s="81">
        <v>-1.7155</v>
      </c>
      <c r="J368" s="104"/>
      <c r="K368" s="61">
        <v>58.1</v>
      </c>
      <c r="M368">
        <v>1.7155</v>
      </c>
      <c r="N368">
        <f>M368*M51</f>
        <v>4061.2403900000004</v>
      </c>
    </row>
    <row r="369" spans="1:14" ht="16.5" thickBot="1" x14ac:dyDescent="0.3">
      <c r="A369" s="58" t="s">
        <v>417</v>
      </c>
      <c r="B369" s="92"/>
      <c r="C369" s="96">
        <v>3461789</v>
      </c>
      <c r="D369" s="95" t="s">
        <v>569</v>
      </c>
      <c r="E369" s="81">
        <v>1.3399000000000001</v>
      </c>
      <c r="F369" s="91">
        <v>1.3399000000000001</v>
      </c>
      <c r="G369" s="78">
        <v>2.1539999999999999</v>
      </c>
      <c r="H369" s="78">
        <f t="shared" si="34"/>
        <v>0.81409999999999982</v>
      </c>
      <c r="I369" s="81"/>
      <c r="J369" s="104"/>
      <c r="K369" s="61">
        <v>40.200000000000003</v>
      </c>
    </row>
    <row r="370" spans="1:14" ht="16.5" thickBot="1" x14ac:dyDescent="0.3">
      <c r="A370" s="58" t="s">
        <v>418</v>
      </c>
      <c r="B370" s="92"/>
      <c r="C370" s="96">
        <v>3461783</v>
      </c>
      <c r="D370" s="95" t="s">
        <v>569</v>
      </c>
      <c r="E370" s="81">
        <v>1.5004</v>
      </c>
      <c r="F370" s="91">
        <v>1.5004</v>
      </c>
      <c r="G370" s="78">
        <v>2.5013999999999998</v>
      </c>
      <c r="H370" s="78">
        <f t="shared" si="34"/>
        <v>1.0009999999999999</v>
      </c>
      <c r="I370" s="81"/>
      <c r="J370" s="104"/>
      <c r="K370" s="61">
        <v>39.1</v>
      </c>
    </row>
    <row r="371" spans="1:14" ht="16.5" thickBot="1" x14ac:dyDescent="0.3">
      <c r="A371" s="58" t="s">
        <v>419</v>
      </c>
      <c r="B371" s="92"/>
      <c r="C371" s="96">
        <v>3462095</v>
      </c>
      <c r="D371" s="95" t="s">
        <v>569</v>
      </c>
      <c r="E371" s="81">
        <v>1.2632000000000001</v>
      </c>
      <c r="F371" s="91">
        <v>1.2632000000000001</v>
      </c>
      <c r="G371" s="78">
        <v>1.2632000000000001</v>
      </c>
      <c r="H371" s="78">
        <f t="shared" si="34"/>
        <v>0</v>
      </c>
      <c r="I371" s="81">
        <v>-0.99729999999999996</v>
      </c>
      <c r="J371" s="104">
        <f>K371*0.0221</f>
        <v>1.5226900000000003</v>
      </c>
      <c r="K371" s="61">
        <v>68.900000000000006</v>
      </c>
      <c r="M371">
        <v>0.99729999999999996</v>
      </c>
      <c r="N371">
        <f>M371*M51</f>
        <v>2360.9880739999999</v>
      </c>
    </row>
    <row r="372" spans="1:14" ht="16.5" thickBot="1" x14ac:dyDescent="0.3">
      <c r="A372" s="58" t="s">
        <v>420</v>
      </c>
      <c r="B372" s="92"/>
      <c r="C372" s="96">
        <v>3461947</v>
      </c>
      <c r="D372" s="95" t="s">
        <v>569</v>
      </c>
      <c r="E372" s="81">
        <v>1.2448999999999999</v>
      </c>
      <c r="F372" s="91">
        <v>1.2448999999999999</v>
      </c>
      <c r="G372" s="78">
        <v>2.2338</v>
      </c>
      <c r="H372" s="78">
        <f t="shared" si="34"/>
        <v>0.98890000000000011</v>
      </c>
      <c r="I372" s="81"/>
      <c r="J372" s="104"/>
      <c r="K372" s="61">
        <v>37.700000000000003</v>
      </c>
    </row>
    <row r="373" spans="1:14" ht="16.5" thickBot="1" x14ac:dyDescent="0.3">
      <c r="A373" s="58" t="s">
        <v>421</v>
      </c>
      <c r="B373" s="92"/>
      <c r="C373" s="96">
        <v>3462082</v>
      </c>
      <c r="D373" s="95" t="s">
        <v>569</v>
      </c>
      <c r="E373" s="81">
        <v>1.3863000000000001</v>
      </c>
      <c r="F373" s="91">
        <v>2.2631000000000001</v>
      </c>
      <c r="G373" s="78">
        <v>3.0169999999999999</v>
      </c>
      <c r="H373" s="78">
        <f t="shared" si="34"/>
        <v>0.75389999999999979</v>
      </c>
      <c r="I373" s="81"/>
      <c r="J373" s="104"/>
      <c r="K373" s="62">
        <v>58</v>
      </c>
    </row>
    <row r="374" spans="1:14" ht="16.5" thickBot="1" x14ac:dyDescent="0.3">
      <c r="A374" s="58" t="s">
        <v>422</v>
      </c>
      <c r="B374" s="93"/>
      <c r="C374" s="96">
        <v>3462084</v>
      </c>
      <c r="D374" s="95" t="s">
        <v>569</v>
      </c>
      <c r="E374" s="81"/>
      <c r="F374" s="81">
        <v>2.0329999999999999</v>
      </c>
      <c r="G374" s="78">
        <v>2.0329999999999999</v>
      </c>
      <c r="H374" s="78">
        <f t="shared" si="34"/>
        <v>0</v>
      </c>
      <c r="I374" s="81"/>
      <c r="J374" s="104">
        <f>K374*0.0221</f>
        <v>0.8884200000000001</v>
      </c>
      <c r="K374" s="61">
        <v>40.200000000000003</v>
      </c>
    </row>
    <row r="375" spans="1:14" ht="16.5" thickBot="1" x14ac:dyDescent="0.3">
      <c r="A375" s="58" t="s">
        <v>423</v>
      </c>
      <c r="B375" s="92"/>
      <c r="C375" s="96">
        <v>3462087</v>
      </c>
      <c r="D375" s="95" t="s">
        <v>569</v>
      </c>
      <c r="E375" s="81">
        <v>1.3509</v>
      </c>
      <c r="F375" s="91">
        <v>1.3509</v>
      </c>
      <c r="G375" s="78">
        <v>2.3536999999999999</v>
      </c>
      <c r="H375" s="78">
        <f t="shared" si="34"/>
        <v>1.0027999999999999</v>
      </c>
      <c r="I375" s="81"/>
      <c r="J375" s="104"/>
      <c r="K375" s="61">
        <v>39.200000000000003</v>
      </c>
    </row>
    <row r="376" spans="1:14" ht="16.5" thickBot="1" x14ac:dyDescent="0.3">
      <c r="A376" s="58" t="s">
        <v>424</v>
      </c>
      <c r="B376" s="92"/>
      <c r="C376" s="96">
        <v>3461845</v>
      </c>
      <c r="D376" s="95" t="s">
        <v>569</v>
      </c>
      <c r="E376" s="81">
        <v>2.3153999999999999</v>
      </c>
      <c r="F376" s="91">
        <v>2.3153999999999999</v>
      </c>
      <c r="G376" s="78">
        <v>4.0210999999999997</v>
      </c>
      <c r="H376" s="78">
        <f t="shared" si="34"/>
        <v>1.7056999999999998</v>
      </c>
      <c r="I376" s="81"/>
      <c r="J376" s="104"/>
      <c r="K376" s="61">
        <v>68.599999999999994</v>
      </c>
    </row>
    <row r="377" spans="1:14" ht="16.5" thickBot="1" x14ac:dyDescent="0.3">
      <c r="A377" s="58" t="s">
        <v>425</v>
      </c>
      <c r="B377" s="92"/>
      <c r="C377" s="96">
        <v>3461844</v>
      </c>
      <c r="D377" s="95" t="s">
        <v>569</v>
      </c>
      <c r="E377" s="81">
        <v>0.91779999999999995</v>
      </c>
      <c r="F377" s="91">
        <v>0.91779999999999995</v>
      </c>
      <c r="G377" s="78">
        <v>1.9435</v>
      </c>
      <c r="H377" s="78">
        <f t="shared" si="34"/>
        <v>1.0257000000000001</v>
      </c>
      <c r="I377" s="81"/>
      <c r="J377" s="104"/>
      <c r="K377" s="61">
        <v>37.4</v>
      </c>
    </row>
    <row r="378" spans="1:14" ht="16.5" thickBot="1" x14ac:dyDescent="0.3">
      <c r="A378" s="58" t="s">
        <v>426</v>
      </c>
      <c r="B378" s="92"/>
      <c r="C378" s="96">
        <v>3461640</v>
      </c>
      <c r="D378" s="95" t="s">
        <v>569</v>
      </c>
      <c r="E378" s="81"/>
      <c r="F378" s="78">
        <v>3.6236000000000002</v>
      </c>
      <c r="G378" s="78">
        <v>3.6236000000000002</v>
      </c>
      <c r="H378" s="78">
        <f t="shared" si="34"/>
        <v>0</v>
      </c>
      <c r="I378" s="81"/>
      <c r="J378" s="104">
        <f>K378*0.0221</f>
        <v>1.2818000000000001</v>
      </c>
      <c r="K378" s="62">
        <v>58</v>
      </c>
    </row>
    <row r="379" spans="1:14" ht="16.5" thickBot="1" x14ac:dyDescent="0.3">
      <c r="A379" s="58" t="s">
        <v>427</v>
      </c>
      <c r="B379" s="92"/>
      <c r="C379" s="96">
        <v>3461934</v>
      </c>
      <c r="D379" s="95" t="s">
        <v>569</v>
      </c>
      <c r="E379" s="81">
        <v>0.87209999999999999</v>
      </c>
      <c r="F379" s="91">
        <v>0.87209999999999999</v>
      </c>
      <c r="G379" s="81">
        <v>0.87209999999999999</v>
      </c>
      <c r="H379" s="78">
        <f t="shared" si="34"/>
        <v>0</v>
      </c>
      <c r="I379" s="81"/>
      <c r="J379" s="104">
        <f t="shared" ref="J379:J380" si="36">K379*0.0221</f>
        <v>0.88621000000000005</v>
      </c>
      <c r="K379" s="61">
        <v>40.1</v>
      </c>
    </row>
    <row r="380" spans="1:14" ht="16.5" thickBot="1" x14ac:dyDescent="0.3">
      <c r="A380" s="58" t="s">
        <v>428</v>
      </c>
      <c r="B380" s="92"/>
      <c r="C380" s="96">
        <v>3461852</v>
      </c>
      <c r="D380" s="95" t="s">
        <v>569</v>
      </c>
      <c r="E380" s="81"/>
      <c r="F380" s="81">
        <v>2.3435000000000001</v>
      </c>
      <c r="G380" s="78">
        <v>2.3435000000000001</v>
      </c>
      <c r="H380" s="78">
        <f t="shared" si="34"/>
        <v>0</v>
      </c>
      <c r="I380" s="81"/>
      <c r="J380" s="104">
        <f t="shared" si="36"/>
        <v>0.86632000000000009</v>
      </c>
      <c r="K380" s="61">
        <v>39.200000000000003</v>
      </c>
    </row>
    <row r="381" spans="1:14" ht="16.5" thickBot="1" x14ac:dyDescent="0.3">
      <c r="A381" s="58" t="s">
        <v>429</v>
      </c>
      <c r="B381" s="92"/>
      <c r="C381" s="96">
        <v>3461848</v>
      </c>
      <c r="D381" s="95" t="s">
        <v>569</v>
      </c>
      <c r="E381" s="81">
        <v>2.4660000000000002</v>
      </c>
      <c r="F381" s="91">
        <v>2.4660000000000002</v>
      </c>
      <c r="G381" s="78">
        <v>4.0156000000000001</v>
      </c>
      <c r="H381" s="78">
        <f t="shared" si="34"/>
        <v>1.5495999999999999</v>
      </c>
      <c r="I381" s="81"/>
      <c r="J381" s="104"/>
      <c r="K381" s="62">
        <v>69</v>
      </c>
    </row>
    <row r="382" spans="1:14" ht="16.5" thickBot="1" x14ac:dyDescent="0.3">
      <c r="A382" s="58" t="s">
        <v>430</v>
      </c>
      <c r="B382" s="92"/>
      <c r="C382" s="96">
        <v>3462088</v>
      </c>
      <c r="D382" s="95" t="s">
        <v>569</v>
      </c>
      <c r="E382" s="81">
        <v>1.3691</v>
      </c>
      <c r="F382" s="91">
        <v>1.3691</v>
      </c>
      <c r="G382" s="78">
        <v>2.4239000000000002</v>
      </c>
      <c r="H382" s="78">
        <f t="shared" si="34"/>
        <v>1.0548000000000002</v>
      </c>
      <c r="I382" s="81"/>
      <c r="J382" s="104"/>
      <c r="K382" s="61">
        <v>37.700000000000003</v>
      </c>
    </row>
    <row r="383" spans="1:14" ht="16.5" thickBot="1" x14ac:dyDescent="0.3">
      <c r="A383" s="58" t="s">
        <v>431</v>
      </c>
      <c r="B383" s="92"/>
      <c r="C383" s="96">
        <v>3461842</v>
      </c>
      <c r="D383" s="95" t="s">
        <v>569</v>
      </c>
      <c r="E383" s="81"/>
      <c r="F383" s="81">
        <v>3.6539000000000001</v>
      </c>
      <c r="G383" s="78">
        <v>3.6539000000000001</v>
      </c>
      <c r="H383" s="78">
        <f t="shared" si="34"/>
        <v>0</v>
      </c>
      <c r="I383" s="81"/>
      <c r="J383" s="104">
        <f t="shared" ref="J383" si="37">K383*0.022</f>
        <v>1.2782</v>
      </c>
      <c r="K383" s="61">
        <v>58.1</v>
      </c>
    </row>
    <row r="384" spans="1:14" ht="16.5" thickBot="1" x14ac:dyDescent="0.3">
      <c r="A384" s="58" t="s">
        <v>432</v>
      </c>
      <c r="B384" s="92"/>
      <c r="C384" s="96">
        <v>3461849</v>
      </c>
      <c r="D384" s="95" t="s">
        <v>569</v>
      </c>
      <c r="E384" s="81">
        <v>1.6144000000000001</v>
      </c>
      <c r="F384" s="91">
        <v>1.6144000000000001</v>
      </c>
      <c r="G384" s="78">
        <v>2.6936</v>
      </c>
      <c r="H384" s="78">
        <f t="shared" si="34"/>
        <v>1.0791999999999999</v>
      </c>
      <c r="I384" s="81"/>
      <c r="J384" s="104"/>
      <c r="K384" s="61">
        <v>40.1</v>
      </c>
    </row>
    <row r="385" spans="1:14" ht="16.5" thickBot="1" x14ac:dyDescent="0.3">
      <c r="A385" s="58" t="s">
        <v>433</v>
      </c>
      <c r="B385" s="92"/>
      <c r="C385" s="96">
        <v>3461851</v>
      </c>
      <c r="D385" s="95" t="s">
        <v>569</v>
      </c>
      <c r="E385" s="81">
        <v>0.96209999999999996</v>
      </c>
      <c r="F385" s="91">
        <v>0.96209999999999996</v>
      </c>
      <c r="G385" s="78">
        <v>2.0084</v>
      </c>
      <c r="H385" s="78">
        <f t="shared" si="34"/>
        <v>1.0463</v>
      </c>
      <c r="I385" s="81"/>
      <c r="J385" s="104"/>
      <c r="K385" s="61">
        <v>39.1</v>
      </c>
    </row>
    <row r="386" spans="1:14" ht="16.5" thickBot="1" x14ac:dyDescent="0.3">
      <c r="A386" s="58" t="s">
        <v>434</v>
      </c>
      <c r="B386" s="92"/>
      <c r="C386" s="96">
        <v>3461840</v>
      </c>
      <c r="D386" s="95" t="s">
        <v>569</v>
      </c>
      <c r="E386" s="81">
        <v>2.2040999999999999</v>
      </c>
      <c r="F386" s="91">
        <v>2.2040999999999999</v>
      </c>
      <c r="G386" s="78">
        <v>3.5181</v>
      </c>
      <c r="H386" s="78">
        <f t="shared" si="34"/>
        <v>1.3140000000000001</v>
      </c>
      <c r="I386" s="81"/>
      <c r="J386" s="104"/>
      <c r="K386" s="61">
        <v>68.599999999999994</v>
      </c>
    </row>
    <row r="387" spans="1:14" ht="16.5" thickBot="1" x14ac:dyDescent="0.3">
      <c r="A387" s="58" t="s">
        <v>435</v>
      </c>
      <c r="B387" s="92"/>
      <c r="C387" s="96">
        <v>3461850</v>
      </c>
      <c r="D387" s="95" t="s">
        <v>569</v>
      </c>
      <c r="E387" s="81">
        <v>1.0782</v>
      </c>
      <c r="F387" s="91">
        <v>1.0782</v>
      </c>
      <c r="G387" s="78">
        <v>1.9466000000000001</v>
      </c>
      <c r="H387" s="78">
        <f t="shared" si="34"/>
        <v>0.86840000000000006</v>
      </c>
      <c r="I387" s="81">
        <v>-0.5907</v>
      </c>
      <c r="J387" s="104"/>
      <c r="K387" s="61">
        <v>37.799999999999997</v>
      </c>
      <c r="M387" s="81">
        <v>0.5907</v>
      </c>
      <c r="N387">
        <f>M387*M51</f>
        <v>1398.411366</v>
      </c>
    </row>
    <row r="388" spans="1:14" ht="16.5" thickBot="1" x14ac:dyDescent="0.3">
      <c r="A388" s="58" t="s">
        <v>436</v>
      </c>
      <c r="B388" s="92"/>
      <c r="C388" s="96">
        <v>3461591</v>
      </c>
      <c r="D388" s="95" t="s">
        <v>569</v>
      </c>
      <c r="E388" s="81"/>
      <c r="F388" s="81">
        <v>3.831</v>
      </c>
      <c r="G388" s="78">
        <v>3.831</v>
      </c>
      <c r="H388" s="78">
        <f t="shared" si="34"/>
        <v>0</v>
      </c>
      <c r="I388" s="81"/>
      <c r="J388" s="104">
        <f>K388*0.0221</f>
        <v>1.2840100000000001</v>
      </c>
      <c r="K388" s="61">
        <v>58.1</v>
      </c>
    </row>
    <row r="389" spans="1:14" ht="16.5" thickBot="1" x14ac:dyDescent="0.3">
      <c r="A389" s="58" t="s">
        <v>437</v>
      </c>
      <c r="B389" s="92"/>
      <c r="C389" s="96">
        <v>3461597</v>
      </c>
      <c r="D389" s="95" t="s">
        <v>569</v>
      </c>
      <c r="E389" s="81">
        <v>1.4609000000000001</v>
      </c>
      <c r="F389" s="91">
        <v>1.4609000000000001</v>
      </c>
      <c r="G389" s="78">
        <v>2.4211</v>
      </c>
      <c r="H389" s="78">
        <f t="shared" si="34"/>
        <v>0.96019999999999994</v>
      </c>
      <c r="I389" s="81"/>
      <c r="J389" s="104"/>
      <c r="K389" s="62">
        <v>40</v>
      </c>
    </row>
    <row r="390" spans="1:14" ht="16.5" thickBot="1" x14ac:dyDescent="0.3">
      <c r="A390" s="58" t="s">
        <v>438</v>
      </c>
      <c r="B390" s="93"/>
      <c r="C390" s="96">
        <v>3461941</v>
      </c>
      <c r="D390" s="95" t="s">
        <v>569</v>
      </c>
      <c r="E390" s="81"/>
      <c r="F390" s="78">
        <v>2.1341999999999999</v>
      </c>
      <c r="G390" s="78">
        <v>2.1341999999999999</v>
      </c>
      <c r="H390" s="78">
        <f t="shared" si="34"/>
        <v>0</v>
      </c>
      <c r="I390" s="81"/>
      <c r="J390" s="104">
        <f>K390*0.0221</f>
        <v>0.86190000000000011</v>
      </c>
      <c r="K390" s="62">
        <v>39</v>
      </c>
    </row>
    <row r="391" spans="1:14" ht="16.5" thickBot="1" x14ac:dyDescent="0.3">
      <c r="A391" s="58" t="s">
        <v>439</v>
      </c>
      <c r="B391" s="92"/>
      <c r="C391" s="96">
        <v>3461601</v>
      </c>
      <c r="D391" s="95" t="s">
        <v>569</v>
      </c>
      <c r="E391" s="81">
        <v>1.4915</v>
      </c>
      <c r="F391" s="91">
        <v>1.4915</v>
      </c>
      <c r="G391" s="78">
        <v>3.1335999999999999</v>
      </c>
      <c r="H391" s="78">
        <f t="shared" si="34"/>
        <v>1.6420999999999999</v>
      </c>
      <c r="I391" s="81"/>
      <c r="J391" s="104"/>
      <c r="K391" s="61">
        <v>68.7</v>
      </c>
    </row>
    <row r="392" spans="1:14" ht="16.5" thickBot="1" x14ac:dyDescent="0.3">
      <c r="A392" s="58" t="s">
        <v>440</v>
      </c>
      <c r="B392" s="92"/>
      <c r="C392" s="96">
        <v>3461598</v>
      </c>
      <c r="D392" s="95" t="s">
        <v>569</v>
      </c>
      <c r="E392" s="81">
        <v>0.9083</v>
      </c>
      <c r="F392" s="91">
        <v>0.9083</v>
      </c>
      <c r="G392" s="78">
        <v>1.9521999999999999</v>
      </c>
      <c r="H392" s="78">
        <f t="shared" ref="H392:H455" si="38">G392-F392</f>
        <v>1.0438999999999998</v>
      </c>
      <c r="I392" s="81"/>
      <c r="J392" s="104"/>
      <c r="K392" s="61">
        <v>37.6</v>
      </c>
    </row>
    <row r="393" spans="1:14" ht="16.5" thickBot="1" x14ac:dyDescent="0.3">
      <c r="A393" s="58" t="s">
        <v>441</v>
      </c>
      <c r="B393" s="92"/>
      <c r="C393" s="96">
        <v>3461794</v>
      </c>
      <c r="D393" s="95" t="s">
        <v>570</v>
      </c>
      <c r="E393" s="81"/>
      <c r="F393" s="78">
        <v>3.3079999999999998</v>
      </c>
      <c r="G393" s="78">
        <v>3.3079999999999998</v>
      </c>
      <c r="H393" s="78">
        <f t="shared" si="38"/>
        <v>0</v>
      </c>
      <c r="I393" s="81"/>
      <c r="J393" s="104">
        <f>K393*0.0221</f>
        <v>1.2840100000000001</v>
      </c>
      <c r="K393" s="61">
        <v>58.1</v>
      </c>
    </row>
    <row r="394" spans="1:14" ht="16.5" thickBot="1" x14ac:dyDescent="0.3">
      <c r="A394" s="58" t="s">
        <v>442</v>
      </c>
      <c r="B394" s="92"/>
      <c r="C394" s="96">
        <v>3461599</v>
      </c>
      <c r="D394" s="95" t="s">
        <v>569</v>
      </c>
      <c r="E394" s="81">
        <v>1.2485999999999999</v>
      </c>
      <c r="F394" s="91">
        <v>1.2485999999999999</v>
      </c>
      <c r="G394" s="78">
        <v>4.0179</v>
      </c>
      <c r="H394" s="78">
        <f t="shared" si="38"/>
        <v>2.7693000000000003</v>
      </c>
      <c r="I394" s="81"/>
      <c r="J394" s="104"/>
      <c r="K394" s="61">
        <v>40.1</v>
      </c>
    </row>
    <row r="395" spans="1:14" ht="16.5" thickBot="1" x14ac:dyDescent="0.3">
      <c r="A395" s="58" t="s">
        <v>443</v>
      </c>
      <c r="B395" s="92"/>
      <c r="C395" s="96">
        <v>3461587</v>
      </c>
      <c r="D395" s="95" t="s">
        <v>569</v>
      </c>
      <c r="E395" s="81">
        <v>1.5206</v>
      </c>
      <c r="F395" s="91">
        <v>1.5206</v>
      </c>
      <c r="G395" s="78">
        <v>2.4314</v>
      </c>
      <c r="H395" s="78">
        <f t="shared" si="38"/>
        <v>0.91080000000000005</v>
      </c>
      <c r="I395" s="81"/>
      <c r="J395" s="104"/>
      <c r="K395" s="61">
        <v>38.9</v>
      </c>
    </row>
    <row r="396" spans="1:14" ht="16.5" thickBot="1" x14ac:dyDescent="0.3">
      <c r="A396" s="58" t="s">
        <v>444</v>
      </c>
      <c r="B396" s="93"/>
      <c r="C396" s="96">
        <v>3461720</v>
      </c>
      <c r="D396" s="95" t="s">
        <v>569</v>
      </c>
      <c r="E396" s="81"/>
      <c r="F396" s="81">
        <v>0.94040000000000001</v>
      </c>
      <c r="G396" s="78">
        <v>0.94040000000000001</v>
      </c>
      <c r="H396" s="78">
        <f t="shared" si="38"/>
        <v>0</v>
      </c>
      <c r="I396" s="81"/>
      <c r="J396" s="104">
        <f>K396*0.0221</f>
        <v>1.51606</v>
      </c>
      <c r="K396" s="61">
        <v>68.599999999999994</v>
      </c>
    </row>
    <row r="397" spans="1:14" ht="16.5" thickBot="1" x14ac:dyDescent="0.3">
      <c r="A397" s="58" t="s">
        <v>445</v>
      </c>
      <c r="B397" s="92"/>
      <c r="C397" s="96">
        <v>3461792</v>
      </c>
      <c r="D397" s="95" t="s">
        <v>569</v>
      </c>
      <c r="E397" s="81">
        <v>0.4284</v>
      </c>
      <c r="F397" s="91">
        <v>0.4284</v>
      </c>
      <c r="G397" s="78">
        <v>0.6915</v>
      </c>
      <c r="H397" s="78">
        <f t="shared" si="38"/>
        <v>0.2631</v>
      </c>
      <c r="I397" s="81"/>
      <c r="J397" s="104"/>
      <c r="K397" s="61">
        <v>37.5</v>
      </c>
    </row>
    <row r="398" spans="1:14" ht="16.5" thickBot="1" x14ac:dyDescent="0.3">
      <c r="A398" s="58" t="s">
        <v>446</v>
      </c>
      <c r="B398" s="92"/>
      <c r="C398" s="96">
        <v>3461588</v>
      </c>
      <c r="D398" s="95" t="s">
        <v>569</v>
      </c>
      <c r="E398" s="81">
        <v>0.2772</v>
      </c>
      <c r="F398" s="91">
        <v>0.2772</v>
      </c>
      <c r="G398" s="78">
        <v>0.31209999999999999</v>
      </c>
      <c r="H398" s="78">
        <f t="shared" si="38"/>
        <v>3.4899999999999987E-2</v>
      </c>
      <c r="I398" s="81"/>
      <c r="J398" s="104"/>
      <c r="K398" s="62">
        <v>58</v>
      </c>
    </row>
    <row r="399" spans="1:14" ht="16.5" thickBot="1" x14ac:dyDescent="0.3">
      <c r="A399" s="58" t="s">
        <v>447</v>
      </c>
      <c r="B399" s="92"/>
      <c r="C399" s="96">
        <v>3461795</v>
      </c>
      <c r="D399" s="95" t="s">
        <v>569</v>
      </c>
      <c r="E399" s="81"/>
      <c r="F399" s="81">
        <v>0.1628</v>
      </c>
      <c r="G399" s="78">
        <v>0.1628</v>
      </c>
      <c r="H399" s="78">
        <f t="shared" si="38"/>
        <v>0</v>
      </c>
      <c r="I399" s="81"/>
      <c r="J399" s="104">
        <f>K399*0.0221</f>
        <v>0.88400000000000012</v>
      </c>
      <c r="K399" s="62">
        <v>40</v>
      </c>
    </row>
    <row r="400" spans="1:14" ht="16.5" thickBot="1" x14ac:dyDescent="0.3">
      <c r="A400" s="58" t="s">
        <v>448</v>
      </c>
      <c r="B400" s="92"/>
      <c r="C400" s="113">
        <v>3461784</v>
      </c>
      <c r="D400" s="95" t="s">
        <v>569</v>
      </c>
      <c r="E400" s="81">
        <v>0.50649999999999995</v>
      </c>
      <c r="F400" s="91">
        <v>0.50649999999999995</v>
      </c>
      <c r="G400" s="78">
        <v>0.6915</v>
      </c>
      <c r="H400" s="78">
        <f t="shared" si="38"/>
        <v>0.18500000000000005</v>
      </c>
      <c r="I400" s="81"/>
      <c r="J400" s="104"/>
      <c r="K400" s="61">
        <v>39.1</v>
      </c>
    </row>
    <row r="401" spans="1:14" ht="16.5" thickBot="1" x14ac:dyDescent="0.3">
      <c r="A401" s="58" t="s">
        <v>449</v>
      </c>
      <c r="B401" s="92"/>
      <c r="C401" s="114">
        <v>3461782</v>
      </c>
      <c r="D401" s="95" t="s">
        <v>569</v>
      </c>
      <c r="E401" s="81"/>
      <c r="F401" s="81">
        <v>6.1302000000000003</v>
      </c>
      <c r="G401" s="78">
        <v>6.1302000000000003</v>
      </c>
      <c r="H401" s="78">
        <f t="shared" si="38"/>
        <v>0</v>
      </c>
      <c r="I401" s="81"/>
      <c r="J401" s="104">
        <f>K401*0.0221</f>
        <v>1.8387200000000001</v>
      </c>
      <c r="K401" s="61">
        <v>83.2</v>
      </c>
    </row>
    <row r="402" spans="1:14" ht="16.5" thickBot="1" x14ac:dyDescent="0.3">
      <c r="A402" s="58" t="s">
        <v>450</v>
      </c>
      <c r="B402" s="92"/>
      <c r="C402" s="96">
        <v>3461791</v>
      </c>
      <c r="D402" s="95" t="s">
        <v>569</v>
      </c>
      <c r="E402" s="81">
        <v>3.4119999999999999</v>
      </c>
      <c r="F402" s="91">
        <v>3.4119999999999999</v>
      </c>
      <c r="G402" s="78">
        <v>4.8246000000000002</v>
      </c>
      <c r="H402" s="78">
        <f t="shared" si="38"/>
        <v>1.4126000000000003</v>
      </c>
      <c r="I402" s="81"/>
      <c r="J402" s="104"/>
      <c r="K402" s="61">
        <v>58.4</v>
      </c>
    </row>
    <row r="403" spans="1:14" ht="16.5" thickBot="1" x14ac:dyDescent="0.3">
      <c r="A403" s="58" t="s">
        <v>451</v>
      </c>
      <c r="B403" s="92"/>
      <c r="C403" s="96">
        <v>3461719</v>
      </c>
      <c r="D403" s="95" t="s">
        <v>569</v>
      </c>
      <c r="E403" s="81"/>
      <c r="F403" s="78">
        <v>2.7804000000000002</v>
      </c>
      <c r="G403" s="78">
        <v>2.7804000000000002</v>
      </c>
      <c r="H403" s="78">
        <f t="shared" si="38"/>
        <v>0</v>
      </c>
      <c r="I403" s="81"/>
      <c r="J403" s="104">
        <f>K403*0.0221</f>
        <v>0.83096000000000014</v>
      </c>
      <c r="K403" s="61">
        <v>37.6</v>
      </c>
    </row>
    <row r="404" spans="1:14" ht="16.5" thickBot="1" x14ac:dyDescent="0.3">
      <c r="A404" s="58" t="s">
        <v>452</v>
      </c>
      <c r="B404" s="92"/>
      <c r="C404" s="96">
        <v>3461790</v>
      </c>
      <c r="D404" s="95" t="s">
        <v>569</v>
      </c>
      <c r="E404" s="81">
        <v>1.9185000000000001</v>
      </c>
      <c r="F404" s="91">
        <v>1.9185000000000001</v>
      </c>
      <c r="G404" s="78">
        <v>4.4565999999999999</v>
      </c>
      <c r="H404" s="78">
        <f t="shared" si="38"/>
        <v>2.5381</v>
      </c>
      <c r="I404" s="81"/>
      <c r="J404" s="104"/>
      <c r="K404" s="62">
        <v>53</v>
      </c>
    </row>
    <row r="405" spans="1:14" ht="16.5" thickBot="1" x14ac:dyDescent="0.3">
      <c r="A405" s="58" t="s">
        <v>453</v>
      </c>
      <c r="B405" s="92"/>
      <c r="C405" s="96">
        <v>3461717</v>
      </c>
      <c r="D405" s="95" t="s">
        <v>569</v>
      </c>
      <c r="E405" s="81"/>
      <c r="F405" s="81">
        <v>3.4664000000000001</v>
      </c>
      <c r="G405" s="78">
        <v>3.4664000000000001</v>
      </c>
      <c r="H405" s="78">
        <f t="shared" si="38"/>
        <v>0</v>
      </c>
      <c r="I405" s="81"/>
      <c r="J405" s="104">
        <f t="shared" ref="J405:J409" si="39">K405*0.0221</f>
        <v>0.90610000000000002</v>
      </c>
      <c r="K405" s="62">
        <v>41</v>
      </c>
    </row>
    <row r="406" spans="1:14" ht="16.5" thickBot="1" x14ac:dyDescent="0.3">
      <c r="A406" s="58" t="s">
        <v>454</v>
      </c>
      <c r="B406" s="92"/>
      <c r="C406" s="96">
        <v>3461714</v>
      </c>
      <c r="D406" s="95" t="s">
        <v>569</v>
      </c>
      <c r="E406" s="81"/>
      <c r="F406" s="78">
        <v>3.3506</v>
      </c>
      <c r="G406" s="78">
        <v>3.3506</v>
      </c>
      <c r="H406" s="78">
        <f t="shared" si="38"/>
        <v>0</v>
      </c>
      <c r="I406" s="81"/>
      <c r="J406" s="104">
        <f t="shared" si="39"/>
        <v>0.86632000000000009</v>
      </c>
      <c r="K406" s="61">
        <v>39.200000000000003</v>
      </c>
    </row>
    <row r="407" spans="1:14" ht="16.5" thickBot="1" x14ac:dyDescent="0.3">
      <c r="A407" s="58" t="s">
        <v>455</v>
      </c>
      <c r="B407" s="92"/>
      <c r="C407" s="96">
        <v>3461690</v>
      </c>
      <c r="D407" s="95" t="s">
        <v>569</v>
      </c>
      <c r="E407" s="81"/>
      <c r="F407" s="78">
        <v>6.9241999999999999</v>
      </c>
      <c r="G407" s="78">
        <v>6.9241999999999999</v>
      </c>
      <c r="H407" s="78">
        <f t="shared" si="38"/>
        <v>0</v>
      </c>
      <c r="I407" s="81"/>
      <c r="J407" s="104">
        <f t="shared" si="39"/>
        <v>1.8564000000000001</v>
      </c>
      <c r="K407" s="62">
        <v>84</v>
      </c>
    </row>
    <row r="408" spans="1:14" ht="16.5" thickBot="1" x14ac:dyDescent="0.3">
      <c r="A408" s="58" t="s">
        <v>456</v>
      </c>
      <c r="B408" s="92"/>
      <c r="C408" s="96">
        <v>3461680</v>
      </c>
      <c r="D408" s="95" t="s">
        <v>569</v>
      </c>
      <c r="E408" s="81"/>
      <c r="F408" s="81">
        <v>4.3082000000000003</v>
      </c>
      <c r="G408" s="78">
        <v>4.3082000000000003</v>
      </c>
      <c r="H408" s="78">
        <f t="shared" si="38"/>
        <v>0</v>
      </c>
      <c r="I408" s="81"/>
      <c r="J408" s="104">
        <f t="shared" si="39"/>
        <v>1.27075</v>
      </c>
      <c r="K408" s="61">
        <v>57.5</v>
      </c>
    </row>
    <row r="409" spans="1:14" ht="16.5" thickBot="1" x14ac:dyDescent="0.3">
      <c r="A409" s="58" t="s">
        <v>457</v>
      </c>
      <c r="B409" s="92"/>
      <c r="C409" s="96">
        <v>3461686</v>
      </c>
      <c r="D409" s="95" t="s">
        <v>569</v>
      </c>
      <c r="E409" s="81"/>
      <c r="F409" s="81">
        <v>2.8651</v>
      </c>
      <c r="G409" s="78">
        <v>2.8651</v>
      </c>
      <c r="H409" s="78">
        <f t="shared" si="38"/>
        <v>0</v>
      </c>
      <c r="I409" s="81"/>
      <c r="J409" s="104">
        <f t="shared" si="39"/>
        <v>0.8287500000000001</v>
      </c>
      <c r="K409" s="61">
        <v>37.5</v>
      </c>
    </row>
    <row r="410" spans="1:14" ht="16.5" thickBot="1" x14ac:dyDescent="0.3">
      <c r="A410" s="58" t="s">
        <v>458</v>
      </c>
      <c r="B410" s="92"/>
      <c r="C410" s="96">
        <v>3461708</v>
      </c>
      <c r="D410" s="95" t="s">
        <v>569</v>
      </c>
      <c r="E410" s="81">
        <v>2.9706000000000001</v>
      </c>
      <c r="F410" s="91">
        <v>2.9706000000000001</v>
      </c>
      <c r="G410" s="78">
        <v>4.8701999999999996</v>
      </c>
      <c r="H410" s="78">
        <f t="shared" si="38"/>
        <v>1.8995999999999995</v>
      </c>
      <c r="I410" s="81">
        <v>-1.1029</v>
      </c>
      <c r="J410" s="104"/>
      <c r="K410" s="62">
        <v>52</v>
      </c>
      <c r="M410" s="81">
        <v>1.1029</v>
      </c>
      <c r="N410">
        <f>M410*M51</f>
        <v>2610.9834020000003</v>
      </c>
    </row>
    <row r="411" spans="1:14" ht="16.5" thickBot="1" x14ac:dyDescent="0.3">
      <c r="A411" s="58" t="s">
        <v>459</v>
      </c>
      <c r="B411" s="92"/>
      <c r="C411" s="96">
        <v>3461688</v>
      </c>
      <c r="D411" s="95" t="s">
        <v>569</v>
      </c>
      <c r="E411" s="81"/>
      <c r="F411" s="81">
        <v>3.8896000000000002</v>
      </c>
      <c r="G411" s="78">
        <v>3.8896000000000002</v>
      </c>
      <c r="H411" s="78">
        <f t="shared" si="38"/>
        <v>0</v>
      </c>
      <c r="I411" s="81"/>
      <c r="J411" s="104">
        <f>K411*0.0221</f>
        <v>0.90831000000000006</v>
      </c>
      <c r="K411" s="61">
        <v>41.1</v>
      </c>
    </row>
    <row r="412" spans="1:14" ht="16.5" thickBot="1" x14ac:dyDescent="0.3">
      <c r="A412" s="58" t="s">
        <v>460</v>
      </c>
      <c r="B412" s="92"/>
      <c r="C412" s="96">
        <v>3461684</v>
      </c>
      <c r="D412" s="95" t="s">
        <v>569</v>
      </c>
      <c r="E412" s="81">
        <v>2.1265000000000001</v>
      </c>
      <c r="F412" s="91">
        <v>2.1265000000000001</v>
      </c>
      <c r="G412" s="78">
        <v>3.2584</v>
      </c>
      <c r="H412" s="78">
        <f t="shared" si="38"/>
        <v>1.1318999999999999</v>
      </c>
      <c r="I412" s="81"/>
      <c r="J412" s="104"/>
      <c r="K412" s="62">
        <v>39</v>
      </c>
    </row>
    <row r="413" spans="1:14" ht="16.5" thickBot="1" x14ac:dyDescent="0.3">
      <c r="A413" s="58" t="s">
        <v>461</v>
      </c>
      <c r="B413" s="92"/>
      <c r="C413" s="96">
        <v>3461673</v>
      </c>
      <c r="D413" s="95" t="s">
        <v>569</v>
      </c>
      <c r="E413" s="81"/>
      <c r="F413" s="78">
        <v>6.0121000000000002</v>
      </c>
      <c r="G413" s="78">
        <v>6.0121000000000002</v>
      </c>
      <c r="H413" s="78">
        <f t="shared" si="38"/>
        <v>0</v>
      </c>
      <c r="I413" s="81"/>
      <c r="J413" s="104">
        <f t="shared" ref="J413:J415" si="40">K413*0.0221</f>
        <v>1.8608200000000001</v>
      </c>
      <c r="K413" s="61">
        <v>84.2</v>
      </c>
    </row>
    <row r="414" spans="1:14" ht="16.5" thickBot="1" x14ac:dyDescent="0.3">
      <c r="A414" s="58" t="s">
        <v>462</v>
      </c>
      <c r="B414" s="92"/>
      <c r="C414" s="96">
        <v>3462043</v>
      </c>
      <c r="D414" s="95" t="s">
        <v>569</v>
      </c>
      <c r="E414" s="81"/>
      <c r="F414" s="78">
        <v>3.8952</v>
      </c>
      <c r="G414" s="78">
        <v>3.8952</v>
      </c>
      <c r="H414" s="78">
        <f t="shared" si="38"/>
        <v>0</v>
      </c>
      <c r="I414" s="81"/>
      <c r="J414" s="104">
        <f t="shared" si="40"/>
        <v>1.26633</v>
      </c>
      <c r="K414" s="61">
        <v>57.3</v>
      </c>
    </row>
    <row r="415" spans="1:14" ht="16.5" thickBot="1" x14ac:dyDescent="0.3">
      <c r="A415" s="58" t="s">
        <v>463</v>
      </c>
      <c r="B415" s="92"/>
      <c r="C415" s="96">
        <v>3461681</v>
      </c>
      <c r="D415" s="95" t="s">
        <v>569</v>
      </c>
      <c r="E415" s="81"/>
      <c r="F415" s="81">
        <v>2.8561000000000001</v>
      </c>
      <c r="G415" s="78">
        <v>2.8561000000000001</v>
      </c>
      <c r="H415" s="78">
        <f t="shared" si="38"/>
        <v>0</v>
      </c>
      <c r="I415" s="81"/>
      <c r="J415" s="104">
        <f t="shared" si="40"/>
        <v>0.82433000000000001</v>
      </c>
      <c r="K415" s="61">
        <v>37.299999999999997</v>
      </c>
    </row>
    <row r="416" spans="1:14" ht="16.5" thickBot="1" x14ac:dyDescent="0.3">
      <c r="A416" s="58" t="s">
        <v>464</v>
      </c>
      <c r="B416" s="92"/>
      <c r="C416" s="96">
        <v>3461682</v>
      </c>
      <c r="D416" s="95" t="s">
        <v>569</v>
      </c>
      <c r="E416" s="81">
        <v>1.6328</v>
      </c>
      <c r="F416" s="91">
        <v>1.6328</v>
      </c>
      <c r="G416" s="78">
        <v>4.6603000000000003</v>
      </c>
      <c r="H416" s="78">
        <f t="shared" si="38"/>
        <v>3.0275000000000003</v>
      </c>
      <c r="I416" s="81"/>
      <c r="J416" s="104"/>
      <c r="K416" s="61">
        <v>52.1</v>
      </c>
    </row>
    <row r="417" spans="1:14" ht="16.5" thickBot="1" x14ac:dyDescent="0.3">
      <c r="A417" s="58" t="s">
        <v>465</v>
      </c>
      <c r="B417" s="92"/>
      <c r="C417" s="96">
        <v>3462045</v>
      </c>
      <c r="D417" s="95" t="s">
        <v>569</v>
      </c>
      <c r="E417" s="81"/>
      <c r="F417" s="81">
        <v>3.4990000000000001</v>
      </c>
      <c r="G417" s="78">
        <v>3.4990000000000001</v>
      </c>
      <c r="H417" s="78">
        <f t="shared" si="38"/>
        <v>0</v>
      </c>
      <c r="I417" s="81"/>
      <c r="J417" s="104">
        <f>K417*0.0221</f>
        <v>0.90389000000000008</v>
      </c>
      <c r="K417" s="61">
        <v>40.9</v>
      </c>
    </row>
    <row r="418" spans="1:14" ht="16.5" thickBot="1" x14ac:dyDescent="0.3">
      <c r="A418" s="58" t="s">
        <v>466</v>
      </c>
      <c r="B418" s="92"/>
      <c r="C418" s="96">
        <v>3461683</v>
      </c>
      <c r="D418" s="95" t="s">
        <v>569</v>
      </c>
      <c r="E418" s="81"/>
      <c r="F418" s="78">
        <v>3.0914000000000001</v>
      </c>
      <c r="G418" s="78">
        <v>3.0914000000000001</v>
      </c>
      <c r="H418" s="78">
        <f t="shared" si="38"/>
        <v>0</v>
      </c>
      <c r="I418" s="81"/>
      <c r="J418" s="104">
        <f>K418*0.0221</f>
        <v>0.85969000000000007</v>
      </c>
      <c r="K418" s="61">
        <v>38.9</v>
      </c>
    </row>
    <row r="419" spans="1:14" ht="16.5" thickBot="1" x14ac:dyDescent="0.3">
      <c r="A419" s="58" t="s">
        <v>467</v>
      </c>
      <c r="B419" s="92"/>
      <c r="C419" s="96">
        <v>3461961</v>
      </c>
      <c r="D419" s="95" t="s">
        <v>569</v>
      </c>
      <c r="E419" s="81">
        <v>3.4260000000000002</v>
      </c>
      <c r="F419" s="91">
        <v>3.4260000000000002</v>
      </c>
      <c r="G419" s="78">
        <v>3.9260000000000002</v>
      </c>
      <c r="H419" s="78">
        <f t="shared" si="38"/>
        <v>0.5</v>
      </c>
      <c r="I419" s="81"/>
      <c r="J419" s="104"/>
      <c r="K419" s="62">
        <v>84</v>
      </c>
    </row>
    <row r="420" spans="1:14" ht="16.5" thickBot="1" x14ac:dyDescent="0.3">
      <c r="A420" s="58" t="s">
        <v>468</v>
      </c>
      <c r="B420" s="92"/>
      <c r="C420" s="96">
        <v>3462089</v>
      </c>
      <c r="D420" s="95" t="s">
        <v>569</v>
      </c>
      <c r="E420" s="81">
        <v>2.5623999999999998</v>
      </c>
      <c r="F420" s="91">
        <v>2.5623999999999998</v>
      </c>
      <c r="G420" s="78">
        <v>3.9203999999999999</v>
      </c>
      <c r="H420" s="78">
        <f t="shared" si="38"/>
        <v>1.3580000000000001</v>
      </c>
      <c r="I420" s="81"/>
      <c r="J420" s="104"/>
      <c r="K420" s="61">
        <v>57.8</v>
      </c>
    </row>
    <row r="421" spans="1:14" ht="16.5" thickBot="1" x14ac:dyDescent="0.3">
      <c r="A421" s="58" t="s">
        <v>469</v>
      </c>
      <c r="B421" s="92"/>
      <c r="C421" s="96">
        <v>3462092</v>
      </c>
      <c r="D421" s="95" t="s">
        <v>569</v>
      </c>
      <c r="E421" s="81">
        <v>1.7603</v>
      </c>
      <c r="F421" s="91">
        <v>1.7603</v>
      </c>
      <c r="G421" s="78">
        <v>2.7202999999999999</v>
      </c>
      <c r="H421" s="78">
        <f t="shared" si="38"/>
        <v>0.96</v>
      </c>
      <c r="I421" s="81"/>
      <c r="J421" s="104"/>
      <c r="K421" s="61">
        <v>37.5</v>
      </c>
    </row>
    <row r="422" spans="1:14" s="97" customFormat="1" ht="16.5" thickBot="1" x14ac:dyDescent="0.3">
      <c r="A422" s="95" t="s">
        <v>470</v>
      </c>
      <c r="B422" s="95"/>
      <c r="C422" s="96">
        <v>3461675</v>
      </c>
      <c r="D422" s="95" t="s">
        <v>569</v>
      </c>
      <c r="E422" s="81">
        <v>2.8933</v>
      </c>
      <c r="F422" s="81">
        <v>2.8933</v>
      </c>
      <c r="G422" s="81">
        <v>4.0800999999999998</v>
      </c>
      <c r="H422" s="78">
        <f t="shared" si="38"/>
        <v>1.1867999999999999</v>
      </c>
      <c r="I422" s="81">
        <v>-1.4066000000000001</v>
      </c>
      <c r="J422" s="104"/>
      <c r="K422" s="63">
        <v>52.1</v>
      </c>
      <c r="M422" s="81">
        <v>1.4066000000000001</v>
      </c>
      <c r="N422" s="97">
        <f>M422*M51</f>
        <v>3329.9567080000002</v>
      </c>
    </row>
    <row r="423" spans="1:14" ht="16.5" thickBot="1" x14ac:dyDescent="0.3">
      <c r="A423" s="58" t="s">
        <v>471</v>
      </c>
      <c r="B423" s="93"/>
      <c r="C423" s="96">
        <v>3462083</v>
      </c>
      <c r="D423" s="95" t="s">
        <v>569</v>
      </c>
      <c r="E423" s="81"/>
      <c r="F423" s="81">
        <v>3.5207999999999999</v>
      </c>
      <c r="G423" s="78">
        <v>3.5207999999999999</v>
      </c>
      <c r="H423" s="78">
        <f t="shared" si="38"/>
        <v>0</v>
      </c>
      <c r="I423" s="81"/>
      <c r="J423" s="104">
        <f>K423*0.0221</f>
        <v>0.90389000000000008</v>
      </c>
      <c r="K423" s="61">
        <v>40.9</v>
      </c>
    </row>
    <row r="424" spans="1:14" ht="16.5" thickBot="1" x14ac:dyDescent="0.3">
      <c r="A424" s="58" t="s">
        <v>472</v>
      </c>
      <c r="B424" s="92"/>
      <c r="C424" s="96">
        <v>3462085</v>
      </c>
      <c r="D424" s="95" t="s">
        <v>569</v>
      </c>
      <c r="E424" s="81">
        <v>1.6176999999999999</v>
      </c>
      <c r="F424" s="91">
        <v>1.6176999999999999</v>
      </c>
      <c r="G424" s="78">
        <v>2.3715999999999999</v>
      </c>
      <c r="H424" s="78">
        <f t="shared" si="38"/>
        <v>0.75390000000000001</v>
      </c>
      <c r="I424" s="81"/>
      <c r="J424" s="104"/>
      <c r="K424" s="61">
        <v>39.1</v>
      </c>
    </row>
    <row r="425" spans="1:14" ht="16.5" thickBot="1" x14ac:dyDescent="0.3">
      <c r="A425" s="58" t="s">
        <v>473</v>
      </c>
      <c r="B425" s="92"/>
      <c r="C425" s="96">
        <v>3462090</v>
      </c>
      <c r="D425" s="95" t="s">
        <v>569</v>
      </c>
      <c r="E425" s="81">
        <v>2.1286</v>
      </c>
      <c r="F425" s="91">
        <v>2.1286</v>
      </c>
      <c r="G425" s="78">
        <v>3.2869000000000002</v>
      </c>
      <c r="H425" s="78">
        <f t="shared" si="38"/>
        <v>1.1583000000000001</v>
      </c>
      <c r="I425" s="81"/>
      <c r="J425" s="104"/>
      <c r="K425" s="61">
        <v>38.799999999999997</v>
      </c>
    </row>
    <row r="426" spans="1:14" ht="16.5" thickBot="1" x14ac:dyDescent="0.3">
      <c r="A426" s="58" t="s">
        <v>474</v>
      </c>
      <c r="B426" s="92"/>
      <c r="C426" s="96">
        <v>3462086</v>
      </c>
      <c r="D426" s="95" t="s">
        <v>569</v>
      </c>
      <c r="E426" s="81"/>
      <c r="F426" s="78">
        <v>3.3081</v>
      </c>
      <c r="G426" s="78">
        <v>3.3081</v>
      </c>
      <c r="H426" s="78">
        <f t="shared" si="38"/>
        <v>0</v>
      </c>
      <c r="I426" s="81"/>
      <c r="J426" s="104">
        <f>K426*0.0221</f>
        <v>0.88621000000000005</v>
      </c>
      <c r="K426" s="61">
        <v>40.1</v>
      </c>
    </row>
    <row r="427" spans="1:14" ht="16.5" thickBot="1" x14ac:dyDescent="0.3">
      <c r="A427" s="58" t="s">
        <v>475</v>
      </c>
      <c r="B427" s="92"/>
      <c r="C427" s="96">
        <v>3461967</v>
      </c>
      <c r="D427" s="95" t="s">
        <v>569</v>
      </c>
      <c r="E427" s="81"/>
      <c r="F427" s="78">
        <v>3.8961000000000001</v>
      </c>
      <c r="G427" s="78">
        <v>3.8961000000000001</v>
      </c>
      <c r="H427" s="78">
        <f t="shared" si="38"/>
        <v>0</v>
      </c>
      <c r="I427" s="81"/>
      <c r="J427" s="104">
        <f>K427*0.0221</f>
        <v>1.27738</v>
      </c>
      <c r="K427" s="61">
        <v>57.8</v>
      </c>
    </row>
    <row r="428" spans="1:14" ht="16.5" thickBot="1" x14ac:dyDescent="0.3">
      <c r="A428" s="58" t="s">
        <v>476</v>
      </c>
      <c r="B428" s="92"/>
      <c r="C428" s="96">
        <v>3462093</v>
      </c>
      <c r="D428" s="95" t="s">
        <v>569</v>
      </c>
      <c r="E428" s="81">
        <v>1.7979000000000001</v>
      </c>
      <c r="F428" s="91">
        <v>1.7979000000000001</v>
      </c>
      <c r="G428" s="78">
        <v>2.7543000000000002</v>
      </c>
      <c r="H428" s="78">
        <f t="shared" si="38"/>
        <v>0.95640000000000014</v>
      </c>
      <c r="I428" s="81"/>
      <c r="J428" s="104"/>
      <c r="K428" s="61">
        <v>37.5</v>
      </c>
    </row>
    <row r="429" spans="1:14" ht="16.5" thickBot="1" x14ac:dyDescent="0.3">
      <c r="A429" s="58" t="s">
        <v>477</v>
      </c>
      <c r="B429" s="92"/>
      <c r="C429" s="96">
        <v>3461633</v>
      </c>
      <c r="D429" s="95" t="s">
        <v>569</v>
      </c>
      <c r="E429" s="81">
        <v>2.6324000000000001</v>
      </c>
      <c r="F429" s="91">
        <v>2.6324000000000001</v>
      </c>
      <c r="G429" s="78">
        <v>4.3334999999999999</v>
      </c>
      <c r="H429" s="78">
        <f t="shared" si="38"/>
        <v>1.7010999999999998</v>
      </c>
      <c r="I429" s="81">
        <v>-1.0659000000000001</v>
      </c>
      <c r="J429" s="104"/>
      <c r="K429" s="61">
        <v>52.1</v>
      </c>
      <c r="M429" s="81">
        <v>1.0659000000000001</v>
      </c>
      <c r="N429">
        <f>M429*M51</f>
        <v>2523.3903420000001</v>
      </c>
    </row>
    <row r="430" spans="1:14" ht="16.5" thickBot="1" x14ac:dyDescent="0.3">
      <c r="A430" s="58" t="s">
        <v>478</v>
      </c>
      <c r="B430" s="92"/>
      <c r="C430" s="96">
        <v>3462091</v>
      </c>
      <c r="D430" s="95" t="s">
        <v>569</v>
      </c>
      <c r="E430" s="81">
        <v>2.4108000000000001</v>
      </c>
      <c r="F430" s="91">
        <v>2.4108000000000001</v>
      </c>
      <c r="G430" s="78">
        <v>3.1303999999999998</v>
      </c>
      <c r="H430" s="78">
        <f t="shared" si="38"/>
        <v>0.7195999999999998</v>
      </c>
      <c r="I430" s="81"/>
      <c r="J430" s="104"/>
      <c r="K430" s="61">
        <v>41.1</v>
      </c>
    </row>
    <row r="431" spans="1:14" ht="16.5" thickBot="1" x14ac:dyDescent="0.3">
      <c r="A431" s="58" t="s">
        <v>479</v>
      </c>
      <c r="B431" s="92"/>
      <c r="C431" s="96">
        <v>3461956</v>
      </c>
      <c r="D431" s="95" t="s">
        <v>569</v>
      </c>
      <c r="E431" s="81">
        <v>1.5123</v>
      </c>
      <c r="F431" s="91">
        <v>1.5123</v>
      </c>
      <c r="G431" s="78">
        <v>1.5274000000000001</v>
      </c>
      <c r="H431" s="78">
        <f t="shared" si="38"/>
        <v>1.5100000000000113E-2</v>
      </c>
      <c r="I431" s="81"/>
      <c r="J431" s="104"/>
      <c r="K431" s="61">
        <v>39.200000000000003</v>
      </c>
    </row>
    <row r="432" spans="1:14" ht="16.5" thickBot="1" x14ac:dyDescent="0.3">
      <c r="A432" s="58" t="s">
        <v>480</v>
      </c>
      <c r="B432" s="92"/>
      <c r="C432" s="96">
        <v>3461666</v>
      </c>
      <c r="D432" s="95" t="s">
        <v>569</v>
      </c>
      <c r="E432" s="81">
        <v>1.6129</v>
      </c>
      <c r="F432" s="91">
        <v>1.6129</v>
      </c>
      <c r="G432" s="78">
        <v>3.5863999999999998</v>
      </c>
      <c r="H432" s="78">
        <f t="shared" si="38"/>
        <v>1.9734999999999998</v>
      </c>
      <c r="I432" s="81"/>
      <c r="J432" s="104"/>
      <c r="K432" s="61">
        <v>38.9</v>
      </c>
    </row>
    <row r="433" spans="1:14" ht="16.5" thickBot="1" x14ac:dyDescent="0.3">
      <c r="A433" s="58" t="s">
        <v>481</v>
      </c>
      <c r="B433" s="92"/>
      <c r="C433" s="96">
        <v>3461667</v>
      </c>
      <c r="D433" s="95" t="s">
        <v>569</v>
      </c>
      <c r="E433" s="81"/>
      <c r="F433" s="78">
        <v>1.5377000000000001</v>
      </c>
      <c r="G433" s="78">
        <v>1.5377000000000001</v>
      </c>
      <c r="H433" s="78">
        <f t="shared" si="38"/>
        <v>0</v>
      </c>
      <c r="I433" s="81"/>
      <c r="J433" s="104">
        <f>K433*0.0221</f>
        <v>0.88621000000000005</v>
      </c>
      <c r="K433" s="61">
        <v>40.1</v>
      </c>
    </row>
    <row r="434" spans="1:14" ht="16.5" thickBot="1" x14ac:dyDescent="0.3">
      <c r="A434" s="58" t="s">
        <v>482</v>
      </c>
      <c r="B434" s="92"/>
      <c r="C434" s="96">
        <v>3461677</v>
      </c>
      <c r="D434" s="95" t="s">
        <v>569</v>
      </c>
      <c r="E434" s="81"/>
      <c r="F434" s="78">
        <v>1.8804000000000001</v>
      </c>
      <c r="G434" s="78">
        <v>1.8804000000000001</v>
      </c>
      <c r="H434" s="78">
        <f t="shared" si="38"/>
        <v>0</v>
      </c>
      <c r="I434" s="81"/>
      <c r="J434" s="104">
        <f t="shared" ref="J434:J438" si="41">K434*0.0221</f>
        <v>1.27959</v>
      </c>
      <c r="K434" s="61">
        <v>57.9</v>
      </c>
    </row>
    <row r="435" spans="1:14" ht="16.5" thickBot="1" x14ac:dyDescent="0.3">
      <c r="A435" s="58" t="s">
        <v>483</v>
      </c>
      <c r="B435" s="92"/>
      <c r="C435" s="96">
        <v>3461664</v>
      </c>
      <c r="D435" s="95" t="s">
        <v>569</v>
      </c>
      <c r="E435" s="81">
        <v>1.8413999999999999</v>
      </c>
      <c r="F435" s="91">
        <v>1.8413999999999999</v>
      </c>
      <c r="G435" s="78">
        <v>2.0912000000000002</v>
      </c>
      <c r="H435" s="78">
        <f t="shared" si="38"/>
        <v>0.24980000000000024</v>
      </c>
      <c r="I435" s="81"/>
      <c r="J435" s="104"/>
      <c r="K435" s="61">
        <v>37.700000000000003</v>
      </c>
    </row>
    <row r="436" spans="1:14" ht="16.5" thickBot="1" x14ac:dyDescent="0.3">
      <c r="A436" s="58" t="s">
        <v>484</v>
      </c>
      <c r="B436" s="92"/>
      <c r="C436" s="96">
        <v>3461671</v>
      </c>
      <c r="D436" s="95" t="s">
        <v>569</v>
      </c>
      <c r="E436" s="81"/>
      <c r="F436" s="78">
        <v>4.601</v>
      </c>
      <c r="G436" s="78">
        <v>4.601</v>
      </c>
      <c r="H436" s="78">
        <f t="shared" si="38"/>
        <v>0</v>
      </c>
      <c r="I436" s="81"/>
      <c r="J436" s="104">
        <f t="shared" si="41"/>
        <v>1.15141</v>
      </c>
      <c r="K436" s="61">
        <v>52.1</v>
      </c>
    </row>
    <row r="437" spans="1:14" ht="16.5" thickBot="1" x14ac:dyDescent="0.3">
      <c r="A437" s="58" t="s">
        <v>485</v>
      </c>
      <c r="B437" s="93"/>
      <c r="C437" s="96">
        <v>3461674</v>
      </c>
      <c r="D437" s="95" t="s">
        <v>569</v>
      </c>
      <c r="E437" s="81"/>
      <c r="F437" s="81">
        <v>3.6017999999999999</v>
      </c>
      <c r="G437" s="78">
        <v>3.6017999999999999</v>
      </c>
      <c r="H437" s="78">
        <f t="shared" si="38"/>
        <v>0</v>
      </c>
      <c r="I437" s="81"/>
      <c r="J437" s="104">
        <f t="shared" si="41"/>
        <v>0.90389000000000008</v>
      </c>
      <c r="K437" s="61">
        <v>40.9</v>
      </c>
    </row>
    <row r="438" spans="1:14" ht="16.5" thickBot="1" x14ac:dyDescent="0.3">
      <c r="A438" s="58" t="s">
        <v>486</v>
      </c>
      <c r="B438" s="93"/>
      <c r="C438" s="96">
        <v>3461662</v>
      </c>
      <c r="D438" s="95" t="s">
        <v>570</v>
      </c>
      <c r="E438" s="81"/>
      <c r="F438" s="81">
        <v>3.2019000000000002</v>
      </c>
      <c r="G438" s="78">
        <v>3.2019000000000002</v>
      </c>
      <c r="H438" s="78">
        <f t="shared" si="38"/>
        <v>0</v>
      </c>
      <c r="I438" s="81"/>
      <c r="J438" s="104">
        <f t="shared" si="41"/>
        <v>0.86632000000000009</v>
      </c>
      <c r="K438" s="61">
        <v>39.200000000000003</v>
      </c>
    </row>
    <row r="439" spans="1:14" ht="16.5" thickBot="1" x14ac:dyDescent="0.3">
      <c r="A439" s="58" t="s">
        <v>487</v>
      </c>
      <c r="B439" s="92"/>
      <c r="C439" s="96">
        <v>3461689</v>
      </c>
      <c r="D439" s="95" t="s">
        <v>569</v>
      </c>
      <c r="E439" s="81">
        <v>1.5033000000000001</v>
      </c>
      <c r="F439" s="91">
        <v>1.5033000000000001</v>
      </c>
      <c r="G439" s="78">
        <v>2.6191</v>
      </c>
      <c r="H439" s="78">
        <f t="shared" si="38"/>
        <v>1.1157999999999999</v>
      </c>
      <c r="I439" s="81"/>
      <c r="J439" s="104"/>
      <c r="K439" s="61">
        <v>38.799999999999997</v>
      </c>
    </row>
    <row r="440" spans="1:14" ht="16.5" thickBot="1" x14ac:dyDescent="0.3">
      <c r="A440" s="58" t="s">
        <v>488</v>
      </c>
      <c r="B440" s="92"/>
      <c r="C440" s="96">
        <v>3461731</v>
      </c>
      <c r="D440" s="95" t="s">
        <v>569</v>
      </c>
      <c r="E440" s="81">
        <v>1.506</v>
      </c>
      <c r="F440" s="91">
        <v>1.506</v>
      </c>
      <c r="G440" s="78">
        <v>1.6718</v>
      </c>
      <c r="H440" s="78">
        <f t="shared" si="38"/>
        <v>0.16579999999999995</v>
      </c>
      <c r="I440" s="81"/>
      <c r="J440" s="104"/>
      <c r="K440" s="61">
        <v>40.1</v>
      </c>
    </row>
    <row r="441" spans="1:14" ht="16.5" thickBot="1" x14ac:dyDescent="0.3">
      <c r="A441" s="58" t="s">
        <v>489</v>
      </c>
      <c r="B441" s="92"/>
      <c r="C441" s="96">
        <v>3461729</v>
      </c>
      <c r="D441" s="95" t="s">
        <v>569</v>
      </c>
      <c r="E441" s="81">
        <v>2.1389999999999998</v>
      </c>
      <c r="F441" s="91">
        <v>2.1389999999999998</v>
      </c>
      <c r="G441" s="78">
        <v>3.4542000000000002</v>
      </c>
      <c r="H441" s="78">
        <f t="shared" si="38"/>
        <v>1.3152000000000004</v>
      </c>
      <c r="I441" s="81">
        <v>-1.0745</v>
      </c>
      <c r="J441" s="104"/>
      <c r="K441" s="61">
        <v>57.7</v>
      </c>
      <c r="M441" s="81">
        <v>1.0745</v>
      </c>
      <c r="N441">
        <f>M441*M51</f>
        <v>2543.7498100000003</v>
      </c>
    </row>
    <row r="442" spans="1:14" ht="16.5" thickBot="1" x14ac:dyDescent="0.3">
      <c r="A442" s="58" t="s">
        <v>490</v>
      </c>
      <c r="B442" s="92"/>
      <c r="C442" s="96">
        <v>3461668</v>
      </c>
      <c r="D442" s="95" t="s">
        <v>569</v>
      </c>
      <c r="E442" s="81">
        <v>0.4133</v>
      </c>
      <c r="F442" s="81">
        <v>0.4133</v>
      </c>
      <c r="G442" s="78">
        <v>2.6052</v>
      </c>
      <c r="H442" s="78">
        <f t="shared" si="38"/>
        <v>2.1919</v>
      </c>
      <c r="I442" s="81"/>
      <c r="J442" s="104"/>
      <c r="K442" s="61">
        <v>37.4</v>
      </c>
    </row>
    <row r="443" spans="1:14" ht="16.5" thickBot="1" x14ac:dyDescent="0.3">
      <c r="A443" s="58" t="s">
        <v>491</v>
      </c>
      <c r="B443" s="92"/>
      <c r="C443" s="96">
        <v>3461685</v>
      </c>
      <c r="D443" s="95" t="s">
        <v>569</v>
      </c>
      <c r="E443" s="81"/>
      <c r="F443" s="81">
        <v>4.4211</v>
      </c>
      <c r="G443" s="78">
        <v>4.4211</v>
      </c>
      <c r="H443" s="78">
        <f t="shared" si="38"/>
        <v>0</v>
      </c>
      <c r="I443" s="81"/>
      <c r="J443" s="104">
        <f>K443*0.0221</f>
        <v>1.1447799999999999</v>
      </c>
      <c r="K443" s="61">
        <v>51.8</v>
      </c>
    </row>
    <row r="444" spans="1:14" ht="16.5" thickBot="1" x14ac:dyDescent="0.3">
      <c r="A444" s="58" t="s">
        <v>492</v>
      </c>
      <c r="B444" s="92"/>
      <c r="C444" s="96">
        <v>3461672</v>
      </c>
      <c r="D444" s="95" t="s">
        <v>569</v>
      </c>
      <c r="E444" s="81">
        <v>2.2012</v>
      </c>
      <c r="F444" s="91">
        <v>2.2012</v>
      </c>
      <c r="G444" s="78">
        <v>2.8542999999999998</v>
      </c>
      <c r="H444" s="78">
        <f t="shared" si="38"/>
        <v>0.65309999999999979</v>
      </c>
      <c r="I444" s="81"/>
      <c r="J444" s="104"/>
      <c r="K444" s="61">
        <v>40.700000000000003</v>
      </c>
    </row>
    <row r="445" spans="1:14" ht="16.5" thickBot="1" x14ac:dyDescent="0.3">
      <c r="A445" s="58" t="s">
        <v>493</v>
      </c>
      <c r="B445" s="93"/>
      <c r="C445" s="96">
        <v>3461687</v>
      </c>
      <c r="D445" s="95" t="s">
        <v>569</v>
      </c>
      <c r="E445" s="81"/>
      <c r="F445" s="81">
        <v>1.0218</v>
      </c>
      <c r="G445" s="78">
        <v>1.0218</v>
      </c>
      <c r="H445" s="78">
        <f t="shared" si="38"/>
        <v>0</v>
      </c>
      <c r="I445" s="81"/>
      <c r="J445" s="104">
        <f>K445*0.0221</f>
        <v>0.86411000000000004</v>
      </c>
      <c r="K445" s="61">
        <v>39.1</v>
      </c>
    </row>
    <row r="446" spans="1:14" ht="16.5" thickBot="1" x14ac:dyDescent="0.3">
      <c r="A446" s="58" t="s">
        <v>494</v>
      </c>
      <c r="B446" s="92"/>
      <c r="C446" s="96">
        <v>3462010</v>
      </c>
      <c r="D446" s="95" t="s">
        <v>569</v>
      </c>
      <c r="E446" s="81">
        <v>2.2381000000000002</v>
      </c>
      <c r="F446" s="91">
        <v>2.2381000000000002</v>
      </c>
      <c r="G446" s="78">
        <v>3.3959000000000001</v>
      </c>
      <c r="H446" s="78">
        <f t="shared" si="38"/>
        <v>1.1577999999999999</v>
      </c>
      <c r="I446" s="81"/>
      <c r="J446" s="104"/>
      <c r="K446" s="61">
        <v>38.700000000000003</v>
      </c>
    </row>
    <row r="447" spans="1:14" ht="16.5" thickBot="1" x14ac:dyDescent="0.3">
      <c r="A447" s="58" t="s">
        <v>495</v>
      </c>
      <c r="B447" s="93"/>
      <c r="C447" s="96">
        <v>3462015</v>
      </c>
      <c r="D447" s="95" t="s">
        <v>569</v>
      </c>
      <c r="E447" s="81"/>
      <c r="F447" s="81">
        <v>2.9910000000000001</v>
      </c>
      <c r="G447" s="78">
        <v>2.9910000000000001</v>
      </c>
      <c r="H447" s="78">
        <f t="shared" si="38"/>
        <v>0</v>
      </c>
      <c r="I447" s="81"/>
      <c r="J447" s="104">
        <f>K447*0.0221</f>
        <v>0.8884200000000001</v>
      </c>
      <c r="K447" s="61">
        <v>40.200000000000003</v>
      </c>
    </row>
    <row r="448" spans="1:14" ht="16.5" thickBot="1" x14ac:dyDescent="0.3">
      <c r="A448" s="58" t="s">
        <v>496</v>
      </c>
      <c r="B448" s="92"/>
      <c r="C448" s="96">
        <v>3462013</v>
      </c>
      <c r="D448" s="95" t="s">
        <v>569</v>
      </c>
      <c r="E448" s="81">
        <v>2.8315999999999999</v>
      </c>
      <c r="F448" s="91">
        <v>2.8315999999999999</v>
      </c>
      <c r="G448" s="78">
        <v>4.3552</v>
      </c>
      <c r="H448" s="78">
        <f t="shared" si="38"/>
        <v>1.5236000000000001</v>
      </c>
      <c r="I448" s="81"/>
      <c r="J448" s="104"/>
      <c r="K448" s="61">
        <v>57.9</v>
      </c>
    </row>
    <row r="449" spans="1:14" ht="16.5" thickBot="1" x14ac:dyDescent="0.3">
      <c r="A449" s="58" t="s">
        <v>497</v>
      </c>
      <c r="B449" s="92"/>
      <c r="C449" s="96">
        <v>3461733</v>
      </c>
      <c r="D449" s="95" t="s">
        <v>569</v>
      </c>
      <c r="E449" s="81">
        <v>1.65</v>
      </c>
      <c r="F449" s="91">
        <v>1.65</v>
      </c>
      <c r="G449" s="78">
        <v>2.1221999999999999</v>
      </c>
      <c r="H449" s="78">
        <f t="shared" si="38"/>
        <v>0.47219999999999995</v>
      </c>
      <c r="I449" s="81">
        <v>-0.65769999999999995</v>
      </c>
      <c r="J449" s="104"/>
      <c r="K449" s="61">
        <v>37.700000000000003</v>
      </c>
      <c r="M449" s="81">
        <v>0.65769999999999995</v>
      </c>
      <c r="N449">
        <f>M449*M51</f>
        <v>1557.0258260000001</v>
      </c>
    </row>
    <row r="450" spans="1:14" ht="16.5" thickBot="1" x14ac:dyDescent="0.3">
      <c r="A450" s="58" t="s">
        <v>498</v>
      </c>
      <c r="B450" s="92"/>
      <c r="C450" s="96">
        <v>3461979</v>
      </c>
      <c r="D450" s="95" t="s">
        <v>569</v>
      </c>
      <c r="E450" s="81">
        <v>2.8450000000000002</v>
      </c>
      <c r="F450" s="91">
        <v>2.8450000000000002</v>
      </c>
      <c r="G450" s="78">
        <v>4.3159999999999998</v>
      </c>
      <c r="H450" s="78">
        <f t="shared" si="38"/>
        <v>1.4709999999999996</v>
      </c>
      <c r="I450" s="81"/>
      <c r="J450" s="104"/>
      <c r="K450" s="61">
        <v>51.8</v>
      </c>
    </row>
    <row r="451" spans="1:14" ht="16.5" thickBot="1" x14ac:dyDescent="0.3">
      <c r="A451" s="58" t="s">
        <v>499</v>
      </c>
      <c r="B451" s="92"/>
      <c r="C451" s="96">
        <v>3461734</v>
      </c>
      <c r="D451" s="95" t="s">
        <v>569</v>
      </c>
      <c r="E451" s="81">
        <v>2.3502999999999998</v>
      </c>
      <c r="F451" s="91">
        <v>2.3502999999999998</v>
      </c>
      <c r="G451" s="78">
        <v>3.0366</v>
      </c>
      <c r="H451" s="78">
        <f t="shared" si="38"/>
        <v>0.68630000000000013</v>
      </c>
      <c r="I451" s="81"/>
      <c r="J451" s="104"/>
      <c r="K451" s="61">
        <v>40.799999999999997</v>
      </c>
    </row>
    <row r="452" spans="1:14" ht="16.5" thickBot="1" x14ac:dyDescent="0.3">
      <c r="A452" s="58" t="s">
        <v>500</v>
      </c>
      <c r="B452" s="92"/>
      <c r="C452" s="96">
        <v>3462017</v>
      </c>
      <c r="D452" s="95" t="s">
        <v>569</v>
      </c>
      <c r="E452" s="81">
        <v>1.5831</v>
      </c>
      <c r="F452" s="91">
        <v>1.5831</v>
      </c>
      <c r="G452" s="78">
        <v>2.5200999999999998</v>
      </c>
      <c r="H452" s="78">
        <f t="shared" si="38"/>
        <v>0.93699999999999983</v>
      </c>
      <c r="I452" s="81"/>
      <c r="J452" s="104"/>
      <c r="K452" s="61">
        <v>39.200000000000003</v>
      </c>
    </row>
    <row r="453" spans="1:14" ht="16.5" thickBot="1" x14ac:dyDescent="0.3">
      <c r="A453" s="58" t="s">
        <v>501</v>
      </c>
      <c r="B453" s="92"/>
      <c r="C453" s="96">
        <v>3461908</v>
      </c>
      <c r="D453" s="95" t="s">
        <v>569</v>
      </c>
      <c r="E453" s="81">
        <v>2.1553</v>
      </c>
      <c r="F453" s="91">
        <v>2.1553</v>
      </c>
      <c r="G453" s="78">
        <v>3.3315999999999999</v>
      </c>
      <c r="H453" s="78">
        <f t="shared" si="38"/>
        <v>1.1762999999999999</v>
      </c>
      <c r="I453" s="81"/>
      <c r="J453" s="104"/>
      <c r="K453" s="61">
        <v>38.799999999999997</v>
      </c>
    </row>
    <row r="454" spans="1:14" ht="16.5" thickBot="1" x14ac:dyDescent="0.3">
      <c r="A454" s="58" t="s">
        <v>502</v>
      </c>
      <c r="B454" s="92"/>
      <c r="C454" s="96">
        <v>3461911</v>
      </c>
      <c r="D454" s="95" t="s">
        <v>569</v>
      </c>
      <c r="E454" s="81">
        <v>0.50570000000000004</v>
      </c>
      <c r="F454" s="81">
        <v>5.57E-2</v>
      </c>
      <c r="G454" s="78">
        <v>2.9384000000000001</v>
      </c>
      <c r="H454" s="78">
        <f t="shared" si="38"/>
        <v>2.8827000000000003</v>
      </c>
      <c r="I454" s="81"/>
      <c r="J454" s="104"/>
      <c r="K454" s="61">
        <v>40.1</v>
      </c>
    </row>
    <row r="455" spans="1:14" ht="16.5" thickBot="1" x14ac:dyDescent="0.3">
      <c r="A455" s="58" t="s">
        <v>503</v>
      </c>
      <c r="B455" s="92"/>
      <c r="C455" s="96">
        <v>3461931</v>
      </c>
      <c r="D455" s="95" t="s">
        <v>569</v>
      </c>
      <c r="E455" s="81">
        <v>2.694</v>
      </c>
      <c r="F455" s="91">
        <v>2.694</v>
      </c>
      <c r="G455" s="78">
        <v>4.1822999999999997</v>
      </c>
      <c r="H455" s="78">
        <f t="shared" si="38"/>
        <v>1.4882999999999997</v>
      </c>
      <c r="I455" s="81"/>
      <c r="J455" s="104"/>
      <c r="K455" s="61">
        <v>57.7</v>
      </c>
    </row>
    <row r="456" spans="1:14" ht="16.5" thickBot="1" x14ac:dyDescent="0.3">
      <c r="A456" s="58" t="s">
        <v>504</v>
      </c>
      <c r="B456" s="92"/>
      <c r="C456" s="96">
        <v>3461903</v>
      </c>
      <c r="D456" s="95" t="s">
        <v>569</v>
      </c>
      <c r="E456" s="81">
        <v>1.665</v>
      </c>
      <c r="F456" s="91">
        <v>1.665</v>
      </c>
      <c r="G456" s="78">
        <v>1.851</v>
      </c>
      <c r="H456" s="78">
        <f t="shared" ref="H456:H515" si="42">G456-F456</f>
        <v>0.18599999999999994</v>
      </c>
      <c r="I456" s="81"/>
      <c r="J456" s="104"/>
      <c r="K456" s="61">
        <v>37.700000000000003</v>
      </c>
    </row>
    <row r="457" spans="1:14" ht="16.5" thickBot="1" x14ac:dyDescent="0.3">
      <c r="A457" s="58" t="s">
        <v>505</v>
      </c>
      <c r="B457" s="92"/>
      <c r="C457" s="96">
        <v>3462007</v>
      </c>
      <c r="D457" s="95" t="s">
        <v>569</v>
      </c>
      <c r="E457" s="81">
        <v>1.7647999999999999</v>
      </c>
      <c r="F457" s="91">
        <v>1.7647999999999999</v>
      </c>
      <c r="G457" s="78">
        <v>3.1015999999999999</v>
      </c>
      <c r="H457" s="78">
        <f t="shared" si="42"/>
        <v>1.3368</v>
      </c>
      <c r="I457" s="81"/>
      <c r="J457" s="104"/>
      <c r="K457" s="62">
        <v>52</v>
      </c>
    </row>
    <row r="458" spans="1:14" ht="16.5" thickBot="1" x14ac:dyDescent="0.3">
      <c r="A458" s="58" t="s">
        <v>506</v>
      </c>
      <c r="B458" s="92"/>
      <c r="C458" s="96">
        <v>3462012</v>
      </c>
      <c r="D458" s="95" t="s">
        <v>569</v>
      </c>
      <c r="E458" s="81">
        <v>1.6409</v>
      </c>
      <c r="F458" s="91">
        <v>1.6409</v>
      </c>
      <c r="G458" s="78">
        <v>2.6556000000000002</v>
      </c>
      <c r="H458" s="78">
        <f t="shared" si="42"/>
        <v>1.0147000000000002</v>
      </c>
      <c r="I458" s="81"/>
      <c r="J458" s="104"/>
      <c r="K458" s="61">
        <v>40.5</v>
      </c>
    </row>
    <row r="459" spans="1:14" ht="16.5" thickBot="1" x14ac:dyDescent="0.3">
      <c r="A459" s="58" t="s">
        <v>507</v>
      </c>
      <c r="B459" s="92"/>
      <c r="C459" s="96">
        <v>3462021</v>
      </c>
      <c r="D459" s="95" t="s">
        <v>569</v>
      </c>
      <c r="E459" s="81">
        <v>1.871</v>
      </c>
      <c r="F459" s="91">
        <v>1.871</v>
      </c>
      <c r="G459" s="78">
        <v>3.0015000000000001</v>
      </c>
      <c r="H459" s="78">
        <f t="shared" si="42"/>
        <v>1.1305000000000001</v>
      </c>
      <c r="I459" s="81"/>
      <c r="J459" s="104"/>
      <c r="K459" s="62">
        <v>39</v>
      </c>
    </row>
    <row r="460" spans="1:14" ht="16.5" thickBot="1" x14ac:dyDescent="0.3">
      <c r="A460" s="58" t="s">
        <v>508</v>
      </c>
      <c r="B460" s="92"/>
      <c r="C460" s="96">
        <v>3461930</v>
      </c>
      <c r="D460" s="95" t="s">
        <v>569</v>
      </c>
      <c r="E460" s="81">
        <v>2.2881</v>
      </c>
      <c r="F460" s="91">
        <v>2.2881</v>
      </c>
      <c r="G460" s="78">
        <v>3.0815000000000001</v>
      </c>
      <c r="H460" s="78">
        <f t="shared" si="42"/>
        <v>0.79340000000000011</v>
      </c>
      <c r="I460" s="81"/>
      <c r="J460" s="104"/>
      <c r="K460" s="61">
        <v>38.700000000000003</v>
      </c>
    </row>
    <row r="461" spans="1:14" ht="16.5" thickBot="1" x14ac:dyDescent="0.3">
      <c r="A461" s="58" t="s">
        <v>509</v>
      </c>
      <c r="B461" s="92"/>
      <c r="C461" s="96">
        <v>3461914</v>
      </c>
      <c r="D461" s="95" t="s">
        <v>569</v>
      </c>
      <c r="E461" s="81"/>
      <c r="F461" s="78">
        <v>1.5926</v>
      </c>
      <c r="G461" s="78">
        <v>1.5926</v>
      </c>
      <c r="H461" s="78">
        <f t="shared" si="42"/>
        <v>0</v>
      </c>
      <c r="I461" s="81"/>
      <c r="J461" s="104">
        <f>K461*0.0221</f>
        <v>0.88400000000000012</v>
      </c>
      <c r="K461" s="62">
        <v>40</v>
      </c>
    </row>
    <row r="462" spans="1:14" ht="16.5" thickBot="1" x14ac:dyDescent="0.3">
      <c r="A462" s="58" t="s">
        <v>510</v>
      </c>
      <c r="B462" s="93"/>
      <c r="C462" s="96">
        <v>3461917</v>
      </c>
      <c r="D462" s="95" t="s">
        <v>569</v>
      </c>
      <c r="E462" s="81"/>
      <c r="F462" s="81">
        <v>4.1988000000000003</v>
      </c>
      <c r="G462" s="78">
        <v>4.1988000000000003</v>
      </c>
      <c r="H462" s="78">
        <f t="shared" si="42"/>
        <v>0</v>
      </c>
      <c r="I462" s="81"/>
      <c r="J462" s="104">
        <f t="shared" ref="J462:J465" si="43">K462*0.0221</f>
        <v>1.27738</v>
      </c>
      <c r="K462" s="61">
        <v>57.8</v>
      </c>
    </row>
    <row r="463" spans="1:14" ht="16.5" thickBot="1" x14ac:dyDescent="0.3">
      <c r="A463" s="58" t="s">
        <v>511</v>
      </c>
      <c r="B463" s="93"/>
      <c r="C463" s="96">
        <v>3461909</v>
      </c>
      <c r="D463" s="95" t="s">
        <v>569</v>
      </c>
      <c r="E463" s="81"/>
      <c r="F463" s="81">
        <v>2.1145</v>
      </c>
      <c r="G463" s="78">
        <v>2.1145</v>
      </c>
      <c r="H463" s="78">
        <f t="shared" si="42"/>
        <v>0</v>
      </c>
      <c r="I463" s="81"/>
      <c r="J463" s="104">
        <f t="shared" si="43"/>
        <v>0.83096000000000014</v>
      </c>
      <c r="K463" s="61">
        <v>37.6</v>
      </c>
    </row>
    <row r="464" spans="1:14" ht="16.5" thickBot="1" x14ac:dyDescent="0.3">
      <c r="A464" s="58" t="s">
        <v>512</v>
      </c>
      <c r="B464" s="92"/>
      <c r="C464" s="96">
        <v>3461913</v>
      </c>
      <c r="D464" s="95" t="s">
        <v>569</v>
      </c>
      <c r="E464" s="81"/>
      <c r="F464" s="81">
        <v>3.1194999999999999</v>
      </c>
      <c r="G464" s="78">
        <v>3.1194999999999999</v>
      </c>
      <c r="H464" s="78">
        <f t="shared" si="42"/>
        <v>0</v>
      </c>
      <c r="I464" s="81"/>
      <c r="J464" s="104">
        <f t="shared" si="43"/>
        <v>1.1447799999999999</v>
      </c>
      <c r="K464" s="61">
        <v>51.8</v>
      </c>
    </row>
    <row r="465" spans="1:14" ht="16.5" thickBot="1" x14ac:dyDescent="0.3">
      <c r="A465" s="58" t="s">
        <v>513</v>
      </c>
      <c r="B465" s="93"/>
      <c r="C465" s="96">
        <v>3461907</v>
      </c>
      <c r="D465" s="95" t="s">
        <v>569</v>
      </c>
      <c r="E465" s="81"/>
      <c r="F465" s="81">
        <v>2.9392999999999998</v>
      </c>
      <c r="G465" s="78">
        <v>2.9392999999999998</v>
      </c>
      <c r="H465" s="78">
        <f t="shared" si="42"/>
        <v>0</v>
      </c>
      <c r="I465" s="81"/>
      <c r="J465" s="104">
        <f t="shared" si="43"/>
        <v>0.90168000000000004</v>
      </c>
      <c r="K465" s="61">
        <v>40.799999999999997</v>
      </c>
    </row>
    <row r="466" spans="1:14" ht="16.5" thickBot="1" x14ac:dyDescent="0.3">
      <c r="A466" s="58" t="s">
        <v>514</v>
      </c>
      <c r="B466" s="92"/>
      <c r="C466" s="96">
        <v>3461904</v>
      </c>
      <c r="D466" s="95" t="s">
        <v>569</v>
      </c>
      <c r="E466" s="81">
        <v>1.3399000000000001</v>
      </c>
      <c r="F466" s="91">
        <v>1.3399000000000001</v>
      </c>
      <c r="G466" s="78">
        <v>2.8532999999999999</v>
      </c>
      <c r="H466" s="78">
        <f t="shared" si="42"/>
        <v>1.5133999999999999</v>
      </c>
      <c r="I466" s="81"/>
      <c r="J466" s="104"/>
      <c r="K466" s="62">
        <v>39</v>
      </c>
    </row>
    <row r="467" spans="1:14" ht="16.5" thickBot="1" x14ac:dyDescent="0.3">
      <c r="A467" s="58" t="s">
        <v>515</v>
      </c>
      <c r="B467" s="92"/>
      <c r="C467" s="96">
        <v>3461692</v>
      </c>
      <c r="D467" s="95" t="s">
        <v>569</v>
      </c>
      <c r="E467" s="81">
        <v>2.0047999999999999</v>
      </c>
      <c r="F467" s="91">
        <v>2.0047999999999999</v>
      </c>
      <c r="G467" s="78">
        <v>2.9405000000000001</v>
      </c>
      <c r="H467" s="78">
        <f t="shared" si="42"/>
        <v>0.9357000000000002</v>
      </c>
      <c r="I467" s="81">
        <v>-0.70650000000000002</v>
      </c>
      <c r="J467" s="104"/>
      <c r="K467" s="61">
        <v>38.799999999999997</v>
      </c>
      <c r="M467" s="81">
        <v>0.70650000000000002</v>
      </c>
      <c r="N467">
        <f>M467*M51</f>
        <v>1672.5539700000002</v>
      </c>
    </row>
    <row r="468" spans="1:14" ht="16.5" thickBot="1" x14ac:dyDescent="0.3">
      <c r="A468" s="58" t="s">
        <v>516</v>
      </c>
      <c r="B468" s="93"/>
      <c r="C468" s="96">
        <v>3461693</v>
      </c>
      <c r="D468" s="95" t="s">
        <v>569</v>
      </c>
      <c r="E468" s="81">
        <v>1.4963</v>
      </c>
      <c r="F468" s="91">
        <v>0.1135</v>
      </c>
      <c r="G468" s="78">
        <v>1.8413999999999999</v>
      </c>
      <c r="H468" s="78">
        <f t="shared" si="42"/>
        <v>1.7279</v>
      </c>
      <c r="I468" s="81"/>
      <c r="J468" s="104"/>
      <c r="K468" s="61">
        <v>39.9</v>
      </c>
    </row>
    <row r="469" spans="1:14" ht="16.5" thickBot="1" x14ac:dyDescent="0.3">
      <c r="A469" s="58" t="s">
        <v>517</v>
      </c>
      <c r="B469" s="92"/>
      <c r="C469" s="96">
        <v>3461701</v>
      </c>
      <c r="D469" s="95" t="s">
        <v>569</v>
      </c>
      <c r="E469" s="81">
        <v>1.9188000000000001</v>
      </c>
      <c r="F469" s="91">
        <v>1.9188000000000001</v>
      </c>
      <c r="G469" s="78">
        <v>3.1436000000000002</v>
      </c>
      <c r="H469" s="78">
        <f t="shared" si="42"/>
        <v>1.2248000000000001</v>
      </c>
      <c r="I469" s="81"/>
      <c r="J469" s="104"/>
      <c r="K469" s="61">
        <v>57.7</v>
      </c>
    </row>
    <row r="470" spans="1:14" ht="16.5" thickBot="1" x14ac:dyDescent="0.3">
      <c r="A470" s="58" t="s">
        <v>518</v>
      </c>
      <c r="B470" s="92"/>
      <c r="C470" s="96">
        <v>3461651</v>
      </c>
      <c r="D470" s="95" t="s">
        <v>569</v>
      </c>
      <c r="E470" s="81">
        <v>1.7377</v>
      </c>
      <c r="F470" s="91">
        <v>1.7377</v>
      </c>
      <c r="G470" s="78">
        <v>1.8556999999999999</v>
      </c>
      <c r="H470" s="78">
        <f t="shared" si="42"/>
        <v>0.11799999999999988</v>
      </c>
      <c r="I470" s="81"/>
      <c r="J470" s="104"/>
      <c r="K470" s="61">
        <v>37.6</v>
      </c>
    </row>
    <row r="471" spans="1:14" ht="16.5" thickBot="1" x14ac:dyDescent="0.3">
      <c r="A471" s="58" t="s">
        <v>519</v>
      </c>
      <c r="B471" s="92"/>
      <c r="C471" s="96">
        <v>3461915</v>
      </c>
      <c r="D471" s="95" t="s">
        <v>569</v>
      </c>
      <c r="E471" s="81">
        <v>0.81220000000000003</v>
      </c>
      <c r="F471" s="91">
        <v>0.81220000000000003</v>
      </c>
      <c r="G471" s="78">
        <v>2.0230000000000001</v>
      </c>
      <c r="H471" s="78">
        <f t="shared" si="42"/>
        <v>1.2108000000000001</v>
      </c>
      <c r="I471" s="81"/>
      <c r="J471" s="104"/>
      <c r="K471" s="61">
        <v>52.1</v>
      </c>
    </row>
    <row r="472" spans="1:14" ht="16.5" thickBot="1" x14ac:dyDescent="0.3">
      <c r="A472" s="58" t="s">
        <v>520</v>
      </c>
      <c r="B472" s="92"/>
      <c r="C472" s="96">
        <v>3461969</v>
      </c>
      <c r="D472" s="95" t="s">
        <v>569</v>
      </c>
      <c r="E472" s="81">
        <v>1.1335</v>
      </c>
      <c r="F472" s="91">
        <v>1.1335</v>
      </c>
      <c r="G472" s="78">
        <v>3.3502999999999998</v>
      </c>
      <c r="H472" s="78">
        <f t="shared" si="42"/>
        <v>2.2168000000000001</v>
      </c>
      <c r="I472" s="81"/>
      <c r="J472" s="104"/>
      <c r="K472" s="61">
        <v>40.4</v>
      </c>
    </row>
    <row r="473" spans="1:14" ht="16.5" thickBot="1" x14ac:dyDescent="0.3">
      <c r="A473" s="58" t="s">
        <v>521</v>
      </c>
      <c r="B473" s="92"/>
      <c r="C473" s="96">
        <v>3461700</v>
      </c>
      <c r="D473" s="95" t="s">
        <v>569</v>
      </c>
      <c r="E473" s="81">
        <v>2.0047999999999999</v>
      </c>
      <c r="F473" s="91">
        <v>2.0047999999999999</v>
      </c>
      <c r="G473" s="78">
        <v>3.0430999999999999</v>
      </c>
      <c r="H473" s="78">
        <f t="shared" si="42"/>
        <v>1.0383</v>
      </c>
      <c r="I473" s="81"/>
      <c r="J473" s="104"/>
      <c r="K473" s="61">
        <v>39.1</v>
      </c>
    </row>
    <row r="474" spans="1:14" ht="16.5" thickBot="1" x14ac:dyDescent="0.3">
      <c r="A474" s="58" t="s">
        <v>522</v>
      </c>
      <c r="B474" s="92"/>
      <c r="C474" s="96">
        <v>3461963</v>
      </c>
      <c r="D474" s="95" t="s">
        <v>569</v>
      </c>
      <c r="E474" s="81">
        <v>2.0831</v>
      </c>
      <c r="F474" s="91">
        <v>2.0831</v>
      </c>
      <c r="G474" s="78">
        <v>3.3706</v>
      </c>
      <c r="H474" s="78">
        <f t="shared" si="42"/>
        <v>1.2875000000000001</v>
      </c>
      <c r="I474" s="81"/>
      <c r="J474" s="104"/>
      <c r="K474" s="61">
        <v>38.6</v>
      </c>
    </row>
    <row r="475" spans="1:14" ht="16.5" thickBot="1" x14ac:dyDescent="0.3">
      <c r="A475" s="58" t="s">
        <v>523</v>
      </c>
      <c r="B475" s="93"/>
      <c r="C475" s="96">
        <v>3461656</v>
      </c>
      <c r="D475" s="95" t="s">
        <v>569</v>
      </c>
      <c r="E475" s="81"/>
      <c r="F475" s="81">
        <v>3.1313</v>
      </c>
      <c r="G475" s="78">
        <v>3.1313</v>
      </c>
      <c r="H475" s="78">
        <f t="shared" si="42"/>
        <v>0</v>
      </c>
      <c r="I475" s="81"/>
      <c r="J475" s="104">
        <f>K475*0.0221</f>
        <v>0.88400000000000012</v>
      </c>
      <c r="K475" s="62">
        <v>40</v>
      </c>
    </row>
    <row r="476" spans="1:14" ht="16.5" thickBot="1" x14ac:dyDescent="0.3">
      <c r="A476" s="58" t="s">
        <v>524</v>
      </c>
      <c r="B476" s="92"/>
      <c r="C476" s="96">
        <v>3461775</v>
      </c>
      <c r="D476" s="95" t="s">
        <v>569</v>
      </c>
      <c r="E476" s="81">
        <v>0.64570000000000005</v>
      </c>
      <c r="F476" s="81">
        <v>0.64570000000000005</v>
      </c>
      <c r="G476" s="78">
        <v>3.8995000000000002</v>
      </c>
      <c r="H476" s="78">
        <f t="shared" si="42"/>
        <v>3.2538</v>
      </c>
      <c r="I476" s="81"/>
      <c r="J476" s="104"/>
      <c r="K476" s="61">
        <v>57.7</v>
      </c>
    </row>
    <row r="477" spans="1:14" ht="16.5" thickBot="1" x14ac:dyDescent="0.3">
      <c r="A477" s="58" t="s">
        <v>525</v>
      </c>
      <c r="B477" s="92"/>
      <c r="C477" s="96">
        <v>3461976</v>
      </c>
      <c r="D477" s="95" t="s">
        <v>569</v>
      </c>
      <c r="E477" s="81">
        <v>0.41970000000000002</v>
      </c>
      <c r="F477" s="81">
        <v>0.41970000000000002</v>
      </c>
      <c r="G477" s="78">
        <v>2.5478999999999998</v>
      </c>
      <c r="H477" s="78">
        <f t="shared" si="42"/>
        <v>2.1281999999999996</v>
      </c>
      <c r="I477" s="81"/>
      <c r="J477" s="104"/>
      <c r="K477" s="61">
        <v>37.5</v>
      </c>
    </row>
    <row r="478" spans="1:14" ht="16.5" thickBot="1" x14ac:dyDescent="0.3">
      <c r="A478" s="58" t="s">
        <v>526</v>
      </c>
      <c r="B478" s="93"/>
      <c r="C478" s="96">
        <v>3461699</v>
      </c>
      <c r="D478" s="95" t="s">
        <v>569</v>
      </c>
      <c r="E478" s="81"/>
      <c r="F478" s="81">
        <v>4.0103999999999997</v>
      </c>
      <c r="G478" s="78">
        <v>4.0103999999999997</v>
      </c>
      <c r="H478" s="78">
        <f t="shared" si="42"/>
        <v>0</v>
      </c>
      <c r="I478" s="81"/>
      <c r="J478" s="104">
        <f>K478*0.0221</f>
        <v>1.1492</v>
      </c>
      <c r="K478" s="62">
        <v>52</v>
      </c>
    </row>
    <row r="479" spans="1:14" ht="16.5" thickBot="1" x14ac:dyDescent="0.3">
      <c r="A479" s="58" t="s">
        <v>527</v>
      </c>
      <c r="B479" s="92"/>
      <c r="C479" s="96">
        <v>3461966</v>
      </c>
      <c r="D479" s="95" t="s">
        <v>569</v>
      </c>
      <c r="E479" s="81">
        <v>0.71350000000000002</v>
      </c>
      <c r="F479" s="91">
        <v>0.71350000000000002</v>
      </c>
      <c r="G479" s="78">
        <v>3.2151000000000001</v>
      </c>
      <c r="H479" s="78">
        <f t="shared" si="42"/>
        <v>2.5015999999999998</v>
      </c>
      <c r="I479" s="81"/>
      <c r="J479" s="104"/>
      <c r="K479" s="61">
        <v>40.799999999999997</v>
      </c>
    </row>
    <row r="480" spans="1:14" ht="16.5" thickBot="1" x14ac:dyDescent="0.3">
      <c r="A480" s="58" t="s">
        <v>528</v>
      </c>
      <c r="B480" s="93"/>
      <c r="C480" s="96">
        <v>3461971</v>
      </c>
      <c r="D480" s="95" t="s">
        <v>569</v>
      </c>
      <c r="E480" s="81"/>
      <c r="F480" s="81">
        <v>1.8608</v>
      </c>
      <c r="G480" s="78">
        <v>1.8608</v>
      </c>
      <c r="H480" s="78">
        <f t="shared" si="42"/>
        <v>0</v>
      </c>
      <c r="I480" s="81"/>
      <c r="J480" s="104">
        <f>K480*0.0221</f>
        <v>0.85969000000000007</v>
      </c>
      <c r="K480" s="61">
        <v>38.9</v>
      </c>
    </row>
    <row r="481" spans="1:14" ht="16.5" thickBot="1" x14ac:dyDescent="0.3">
      <c r="A481" s="58" t="s">
        <v>529</v>
      </c>
      <c r="B481" s="92"/>
      <c r="C481" s="96">
        <v>3461746</v>
      </c>
      <c r="D481" s="95" t="s">
        <v>569</v>
      </c>
      <c r="E481" s="81">
        <v>1.1911</v>
      </c>
      <c r="F481" s="91">
        <v>1.1911</v>
      </c>
      <c r="G481" s="78">
        <v>1.1911</v>
      </c>
      <c r="H481" s="78">
        <f t="shared" si="42"/>
        <v>0</v>
      </c>
      <c r="I481" s="81"/>
      <c r="J481" s="104">
        <f>K481*0.0221</f>
        <v>0.85306000000000004</v>
      </c>
      <c r="K481" s="61">
        <v>38.6</v>
      </c>
    </row>
    <row r="482" spans="1:14" ht="16.5" thickBot="1" x14ac:dyDescent="0.3">
      <c r="A482" s="58" t="s">
        <v>530</v>
      </c>
      <c r="B482" s="92"/>
      <c r="C482" s="96">
        <v>3461772</v>
      </c>
      <c r="D482" s="95" t="s">
        <v>569</v>
      </c>
      <c r="E482" s="81">
        <v>1.0386</v>
      </c>
      <c r="F482" s="91">
        <v>1.0386</v>
      </c>
      <c r="G482" s="78">
        <v>2.5586000000000002</v>
      </c>
      <c r="H482" s="78">
        <f t="shared" si="42"/>
        <v>1.5200000000000002</v>
      </c>
      <c r="I482" s="81">
        <v>-0.96289999999999998</v>
      </c>
      <c r="J482" s="104"/>
      <c r="K482" s="61">
        <v>39.9</v>
      </c>
      <c r="M482" s="81">
        <v>0.96289999999999998</v>
      </c>
      <c r="N482">
        <f>M482*M51</f>
        <v>2279.5502019999999</v>
      </c>
    </row>
    <row r="483" spans="1:14" ht="16.5" thickBot="1" x14ac:dyDescent="0.3">
      <c r="A483" s="58" t="s">
        <v>531</v>
      </c>
      <c r="B483" s="92"/>
      <c r="C483" s="96">
        <v>3461751</v>
      </c>
      <c r="D483" s="95" t="s">
        <v>570</v>
      </c>
      <c r="E483" s="81">
        <v>1.7232000000000001</v>
      </c>
      <c r="F483" s="91">
        <v>1.7232000000000001</v>
      </c>
      <c r="G483" s="78">
        <v>3.9399000000000002</v>
      </c>
      <c r="H483" s="78">
        <f t="shared" si="42"/>
        <v>2.2167000000000003</v>
      </c>
      <c r="I483" s="81"/>
      <c r="J483" s="104"/>
      <c r="K483" s="61">
        <v>57.8</v>
      </c>
    </row>
    <row r="484" spans="1:14" ht="16.5" thickBot="1" x14ac:dyDescent="0.3">
      <c r="A484" s="58" t="s">
        <v>532</v>
      </c>
      <c r="B484" s="92"/>
      <c r="C484" s="96">
        <v>3461770</v>
      </c>
      <c r="D484" s="95" t="s">
        <v>569</v>
      </c>
      <c r="E484" s="81">
        <v>1.9240999999999999</v>
      </c>
      <c r="F484" s="91">
        <v>1.9240999999999999</v>
      </c>
      <c r="G484" s="78">
        <v>1.9240999999999999</v>
      </c>
      <c r="H484" s="78">
        <f t="shared" si="42"/>
        <v>0</v>
      </c>
      <c r="I484" s="81"/>
      <c r="J484" s="104">
        <f>K484*0.0221</f>
        <v>0.8287500000000001</v>
      </c>
      <c r="K484" s="62">
        <v>37.5</v>
      </c>
    </row>
    <row r="485" spans="1:14" ht="16.5" thickBot="1" x14ac:dyDescent="0.3">
      <c r="A485" s="58" t="s">
        <v>533</v>
      </c>
      <c r="B485" s="92"/>
      <c r="C485" s="96">
        <v>3461773</v>
      </c>
      <c r="D485" s="95" t="s">
        <v>569</v>
      </c>
      <c r="E485" s="81">
        <v>1.0321</v>
      </c>
      <c r="F485" s="91">
        <v>1.0321</v>
      </c>
      <c r="G485" s="78">
        <v>2.9110999999999998</v>
      </c>
      <c r="H485" s="78">
        <f t="shared" si="42"/>
        <v>1.8789999999999998</v>
      </c>
      <c r="I485" s="81"/>
      <c r="J485" s="104"/>
      <c r="K485" s="62">
        <v>52</v>
      </c>
    </row>
    <row r="486" spans="1:14" ht="16.5" thickBot="1" x14ac:dyDescent="0.3">
      <c r="A486" s="58" t="s">
        <v>534</v>
      </c>
      <c r="B486" s="92"/>
      <c r="C486" s="96">
        <v>3461738</v>
      </c>
      <c r="D486" s="95" t="s">
        <v>569</v>
      </c>
      <c r="E486" s="81">
        <v>0.56530000000000002</v>
      </c>
      <c r="F486" s="91">
        <v>0.56530000000000002</v>
      </c>
      <c r="G486" s="78">
        <v>2.3031000000000001</v>
      </c>
      <c r="H486" s="78">
        <f t="shared" si="42"/>
        <v>1.7378</v>
      </c>
      <c r="I486" s="81"/>
      <c r="J486" s="104"/>
      <c r="K486" s="61">
        <v>40.6</v>
      </c>
    </row>
    <row r="487" spans="1:14" ht="16.5" thickBot="1" x14ac:dyDescent="0.3">
      <c r="A487" s="58" t="s">
        <v>535</v>
      </c>
      <c r="B487" s="92"/>
      <c r="C487" s="96">
        <v>3461737</v>
      </c>
      <c r="D487" s="95" t="s">
        <v>569</v>
      </c>
      <c r="E487" s="81">
        <v>1.6024</v>
      </c>
      <c r="F487" s="91">
        <v>1.6024</v>
      </c>
      <c r="G487" s="78">
        <v>1.7311000000000001</v>
      </c>
      <c r="H487" s="78">
        <f t="shared" si="42"/>
        <v>0.12870000000000004</v>
      </c>
      <c r="I487" s="81"/>
      <c r="J487" s="104"/>
      <c r="K487" s="62">
        <v>39</v>
      </c>
    </row>
    <row r="488" spans="1:14" ht="16.5" thickBot="1" x14ac:dyDescent="0.3">
      <c r="A488" s="58" t="s">
        <v>536</v>
      </c>
      <c r="B488" s="92"/>
      <c r="C488" s="96">
        <v>3461962</v>
      </c>
      <c r="D488" s="95" t="s">
        <v>569</v>
      </c>
      <c r="E488" s="81">
        <v>2.0148999999999999</v>
      </c>
      <c r="F488" s="91">
        <v>2.0148999999999999</v>
      </c>
      <c r="G488" s="78">
        <v>2.9091999999999998</v>
      </c>
      <c r="H488" s="78">
        <f t="shared" si="42"/>
        <v>0.89429999999999987</v>
      </c>
      <c r="I488" s="81"/>
      <c r="J488" s="104"/>
      <c r="K488" s="61">
        <v>38.6</v>
      </c>
    </row>
    <row r="489" spans="1:14" ht="16.5" thickBot="1" x14ac:dyDescent="0.3">
      <c r="A489" s="58" t="s">
        <v>537</v>
      </c>
      <c r="B489" s="92"/>
      <c r="C489" s="96">
        <v>3462094</v>
      </c>
      <c r="D489" s="95" t="s">
        <v>569</v>
      </c>
      <c r="E489" s="81">
        <v>1.7854000000000001</v>
      </c>
      <c r="F489" s="91">
        <v>1.7854000000000001</v>
      </c>
      <c r="G489" s="78">
        <v>2.9119999999999999</v>
      </c>
      <c r="H489" s="78">
        <f t="shared" si="42"/>
        <v>1.1265999999999998</v>
      </c>
      <c r="I489" s="81"/>
      <c r="J489" s="104"/>
      <c r="K489" s="62">
        <v>40</v>
      </c>
    </row>
    <row r="490" spans="1:14" ht="16.5" thickBot="1" x14ac:dyDescent="0.3">
      <c r="A490" s="58" t="s">
        <v>538</v>
      </c>
      <c r="B490" s="92"/>
      <c r="C490" s="96">
        <v>3461696</v>
      </c>
      <c r="D490" s="95" t="s">
        <v>569</v>
      </c>
      <c r="E490" s="81"/>
      <c r="F490" s="78">
        <v>1.7756000000000001</v>
      </c>
      <c r="G490" s="78">
        <v>1.7756000000000001</v>
      </c>
      <c r="H490" s="78">
        <f t="shared" si="42"/>
        <v>0</v>
      </c>
      <c r="I490" s="81"/>
      <c r="J490" s="104">
        <f>K490*0.0221</f>
        <v>1.27738</v>
      </c>
      <c r="K490" s="61">
        <v>57.8</v>
      </c>
    </row>
    <row r="491" spans="1:14" ht="16.5" thickBot="1" x14ac:dyDescent="0.3">
      <c r="A491" s="58" t="s">
        <v>539</v>
      </c>
      <c r="B491" s="93"/>
      <c r="C491" s="96">
        <v>3461747</v>
      </c>
      <c r="D491" s="95" t="s">
        <v>569</v>
      </c>
      <c r="E491" s="81"/>
      <c r="F491" s="81">
        <v>2.6118000000000001</v>
      </c>
      <c r="G491" s="78">
        <v>2.6118000000000001</v>
      </c>
      <c r="H491" s="78">
        <f t="shared" si="42"/>
        <v>0</v>
      </c>
      <c r="I491" s="81"/>
      <c r="J491" s="104">
        <f t="shared" ref="J491:J493" si="44">K491*0.0221</f>
        <v>0.82654000000000005</v>
      </c>
      <c r="K491" s="61">
        <v>37.4</v>
      </c>
    </row>
    <row r="492" spans="1:14" ht="16.5" thickBot="1" x14ac:dyDescent="0.3">
      <c r="A492" s="58" t="s">
        <v>540</v>
      </c>
      <c r="B492" s="93"/>
      <c r="C492" s="96">
        <v>3461780</v>
      </c>
      <c r="D492" s="95" t="s">
        <v>569</v>
      </c>
      <c r="E492" s="81"/>
      <c r="F492" s="81">
        <v>4.3109000000000002</v>
      </c>
      <c r="G492" s="78">
        <v>4.3109000000000002</v>
      </c>
      <c r="H492" s="78">
        <f t="shared" si="42"/>
        <v>0</v>
      </c>
      <c r="I492" s="81"/>
      <c r="J492" s="104">
        <f t="shared" si="44"/>
        <v>1.1425700000000001</v>
      </c>
      <c r="K492" s="61">
        <v>51.7</v>
      </c>
    </row>
    <row r="493" spans="1:14" ht="16.5" thickBot="1" x14ac:dyDescent="0.3">
      <c r="A493" s="58" t="s">
        <v>541</v>
      </c>
      <c r="B493" s="92"/>
      <c r="C493" s="96">
        <v>3461741</v>
      </c>
      <c r="D493" s="95" t="s">
        <v>569</v>
      </c>
      <c r="E493" s="81"/>
      <c r="F493" s="81">
        <v>0.1905</v>
      </c>
      <c r="G493" s="78">
        <v>0.1905</v>
      </c>
      <c r="H493" s="78">
        <f t="shared" si="42"/>
        <v>0</v>
      </c>
      <c r="I493" s="81"/>
      <c r="J493" s="104">
        <f t="shared" si="44"/>
        <v>0.89726000000000006</v>
      </c>
      <c r="K493" s="61">
        <v>40.6</v>
      </c>
    </row>
    <row r="494" spans="1:14" ht="16.5" thickBot="1" x14ac:dyDescent="0.3">
      <c r="A494" s="58" t="s">
        <v>542</v>
      </c>
      <c r="B494" s="92"/>
      <c r="C494" s="96">
        <v>3461613</v>
      </c>
      <c r="D494" s="95" t="s">
        <v>569</v>
      </c>
      <c r="E494" s="81">
        <v>1.0551999999999999</v>
      </c>
      <c r="F494" s="91">
        <v>1.0551999999999999</v>
      </c>
      <c r="G494" s="78">
        <v>2.9413999999999998</v>
      </c>
      <c r="H494" s="78">
        <f t="shared" si="42"/>
        <v>1.8861999999999999</v>
      </c>
      <c r="I494" s="81"/>
      <c r="J494" s="104"/>
      <c r="K494" s="61">
        <v>38.9</v>
      </c>
    </row>
    <row r="495" spans="1:14" ht="16.5" thickBot="1" x14ac:dyDescent="0.3">
      <c r="A495" s="58" t="s">
        <v>543</v>
      </c>
      <c r="B495" s="92"/>
      <c r="C495" s="96">
        <v>3461659</v>
      </c>
      <c r="D495" s="95" t="s">
        <v>569</v>
      </c>
      <c r="E495" s="81">
        <v>1.8116000000000001</v>
      </c>
      <c r="F495" s="91">
        <v>1.8116000000000001</v>
      </c>
      <c r="G495" s="78">
        <v>2.6453000000000002</v>
      </c>
      <c r="H495" s="78">
        <f t="shared" si="42"/>
        <v>0.83370000000000011</v>
      </c>
      <c r="I495" s="81">
        <v>-0.85599999999999998</v>
      </c>
      <c r="J495" s="104"/>
      <c r="K495" s="61">
        <v>38.6</v>
      </c>
      <c r="M495" s="81">
        <v>0.85599999999999998</v>
      </c>
      <c r="N495">
        <f>M495*M51</f>
        <v>2026.4772800000001</v>
      </c>
    </row>
    <row r="496" spans="1:14" ht="16.5" thickBot="1" x14ac:dyDescent="0.3">
      <c r="A496" s="58" t="s">
        <v>544</v>
      </c>
      <c r="B496" s="92"/>
      <c r="C496" s="96">
        <v>3461658</v>
      </c>
      <c r="D496" s="95" t="s">
        <v>569</v>
      </c>
      <c r="E496" s="81">
        <v>1.1881999999999999</v>
      </c>
      <c r="F496" s="91">
        <v>1.1881999999999999</v>
      </c>
      <c r="G496" s="78">
        <v>1.9011</v>
      </c>
      <c r="H496" s="78">
        <f t="shared" si="42"/>
        <v>0.71290000000000009</v>
      </c>
      <c r="I496" s="81"/>
      <c r="J496" s="104"/>
      <c r="K496" s="61">
        <v>39.9</v>
      </c>
    </row>
    <row r="497" spans="1:14" ht="16.5" thickBot="1" x14ac:dyDescent="0.3">
      <c r="A497" s="58" t="s">
        <v>545</v>
      </c>
      <c r="B497" s="92"/>
      <c r="C497" s="96">
        <v>3461647</v>
      </c>
      <c r="D497" s="95" t="s">
        <v>569</v>
      </c>
      <c r="E497" s="81">
        <v>2.4283000000000001</v>
      </c>
      <c r="F497" s="91">
        <v>2.4283000000000001</v>
      </c>
      <c r="G497" s="78">
        <v>4.0853999999999999</v>
      </c>
      <c r="H497" s="78">
        <f t="shared" si="42"/>
        <v>1.6570999999999998</v>
      </c>
      <c r="I497" s="81"/>
      <c r="J497" s="104"/>
      <c r="K497" s="61">
        <v>57.7</v>
      </c>
    </row>
    <row r="498" spans="1:14" ht="16.5" thickBot="1" x14ac:dyDescent="0.3">
      <c r="A498" s="58" t="s">
        <v>546</v>
      </c>
      <c r="B498" s="92"/>
      <c r="C498" s="96">
        <v>3461954</v>
      </c>
      <c r="D498" s="95" t="s">
        <v>569</v>
      </c>
      <c r="E498" s="81">
        <v>1.4218</v>
      </c>
      <c r="F498" s="91">
        <v>1.4218</v>
      </c>
      <c r="G498" s="78">
        <v>2.4901</v>
      </c>
      <c r="H498" s="78">
        <f t="shared" si="42"/>
        <v>1.0683</v>
      </c>
      <c r="I498" s="81">
        <v>-0.64600000000000002</v>
      </c>
      <c r="J498" s="104"/>
      <c r="K498" s="61">
        <v>37.5</v>
      </c>
      <c r="M498" s="81">
        <v>0.64600000000000002</v>
      </c>
      <c r="N498">
        <f>M498*M51</f>
        <v>1529.3274800000002</v>
      </c>
    </row>
    <row r="499" spans="1:14" ht="16.5" thickBot="1" x14ac:dyDescent="0.3">
      <c r="A499" s="58" t="s">
        <v>547</v>
      </c>
      <c r="B499" s="92"/>
      <c r="C499" s="96">
        <v>3461657</v>
      </c>
      <c r="D499" s="95" t="s">
        <v>569</v>
      </c>
      <c r="E499" s="81">
        <v>2.2599</v>
      </c>
      <c r="F499" s="91">
        <v>2.2599</v>
      </c>
      <c r="G499" s="78">
        <v>4.1254999999999997</v>
      </c>
      <c r="H499" s="78">
        <f t="shared" si="42"/>
        <v>1.8655999999999997</v>
      </c>
      <c r="I499" s="81"/>
      <c r="J499" s="104"/>
      <c r="K499" s="62">
        <v>52</v>
      </c>
    </row>
    <row r="500" spans="1:14" ht="16.5" thickBot="1" x14ac:dyDescent="0.3">
      <c r="A500" s="58" t="s">
        <v>548</v>
      </c>
      <c r="B500" s="92"/>
      <c r="C500" s="96">
        <v>3461973</v>
      </c>
      <c r="D500" s="95" t="s">
        <v>569</v>
      </c>
      <c r="E500" s="81">
        <v>1.7685</v>
      </c>
      <c r="F500" s="91">
        <v>1.7685</v>
      </c>
      <c r="G500" s="78">
        <v>2.8681000000000001</v>
      </c>
      <c r="H500" s="78">
        <f t="shared" si="42"/>
        <v>1.0996000000000001</v>
      </c>
      <c r="I500" s="81"/>
      <c r="J500" s="104"/>
      <c r="K500" s="61">
        <v>40.5</v>
      </c>
    </row>
    <row r="501" spans="1:14" ht="16.5" thickBot="1" x14ac:dyDescent="0.3">
      <c r="A501" s="58" t="s">
        <v>549</v>
      </c>
      <c r="B501" s="92"/>
      <c r="C501" s="96">
        <v>3461694</v>
      </c>
      <c r="D501" s="95" t="s">
        <v>569</v>
      </c>
      <c r="E501" s="81">
        <v>1.7766999999999999</v>
      </c>
      <c r="F501" s="91">
        <v>1.7766999999999999</v>
      </c>
      <c r="G501" s="78">
        <v>2.5878000000000001</v>
      </c>
      <c r="H501" s="78">
        <f t="shared" si="42"/>
        <v>0.81110000000000015</v>
      </c>
      <c r="I501" s="81"/>
      <c r="J501" s="104"/>
      <c r="K501" s="61">
        <v>38.799999999999997</v>
      </c>
    </row>
    <row r="502" spans="1:14" ht="16.5" thickBot="1" x14ac:dyDescent="0.3">
      <c r="A502" s="58" t="s">
        <v>550</v>
      </c>
      <c r="B502" s="93"/>
      <c r="C502" s="96">
        <v>3461706</v>
      </c>
      <c r="D502" s="95" t="s">
        <v>569</v>
      </c>
      <c r="E502" s="81"/>
      <c r="F502" s="81">
        <v>2.6511</v>
      </c>
      <c r="G502" s="78">
        <v>2.6511</v>
      </c>
      <c r="H502" s="78">
        <f t="shared" si="42"/>
        <v>0</v>
      </c>
      <c r="I502" s="81"/>
      <c r="J502" s="104">
        <f>K502*0.0221</f>
        <v>0.85306000000000004</v>
      </c>
      <c r="K502" s="61">
        <v>38.6</v>
      </c>
    </row>
    <row r="503" spans="1:14" ht="16.5" thickBot="1" x14ac:dyDescent="0.3">
      <c r="A503" s="58" t="s">
        <v>551</v>
      </c>
      <c r="B503" s="92"/>
      <c r="C503" s="96">
        <v>3461653</v>
      </c>
      <c r="D503" s="95" t="s">
        <v>569</v>
      </c>
      <c r="E503" s="81"/>
      <c r="F503" s="81">
        <v>2.3106</v>
      </c>
      <c r="G503" s="78">
        <v>2.3106</v>
      </c>
      <c r="H503" s="78">
        <f t="shared" si="42"/>
        <v>0</v>
      </c>
      <c r="I503" s="81"/>
      <c r="J503" s="104">
        <f t="shared" ref="J503:J507" si="45">K503*0.0221</f>
        <v>0.87958000000000003</v>
      </c>
      <c r="K503" s="61">
        <v>39.799999999999997</v>
      </c>
    </row>
    <row r="504" spans="1:14" ht="16.5" thickBot="1" x14ac:dyDescent="0.3">
      <c r="A504" s="58" t="s">
        <v>552</v>
      </c>
      <c r="B504" s="92"/>
      <c r="C504" s="96">
        <v>3461968</v>
      </c>
      <c r="D504" s="95" t="s">
        <v>569</v>
      </c>
      <c r="E504" s="81"/>
      <c r="F504" s="78">
        <v>2.169</v>
      </c>
      <c r="G504" s="78">
        <v>2.169</v>
      </c>
      <c r="H504" s="78">
        <f t="shared" si="42"/>
        <v>0</v>
      </c>
      <c r="I504" s="81"/>
      <c r="J504" s="104">
        <f t="shared" si="45"/>
        <v>1.2729600000000001</v>
      </c>
      <c r="K504" s="61">
        <v>57.6</v>
      </c>
    </row>
    <row r="505" spans="1:14" ht="16.5" thickBot="1" x14ac:dyDescent="0.3">
      <c r="A505" s="58" t="s">
        <v>553</v>
      </c>
      <c r="B505" s="92"/>
      <c r="C505" s="96">
        <v>3461959</v>
      </c>
      <c r="D505" s="95" t="s">
        <v>569</v>
      </c>
      <c r="E505" s="81">
        <v>1.5462</v>
      </c>
      <c r="F505" s="91">
        <v>1.5462</v>
      </c>
      <c r="G505" s="78">
        <v>2.5920999999999998</v>
      </c>
      <c r="H505" s="78">
        <f t="shared" si="42"/>
        <v>1.0458999999999998</v>
      </c>
      <c r="I505" s="81"/>
      <c r="J505" s="104"/>
      <c r="K505" s="61">
        <v>37.5</v>
      </c>
    </row>
    <row r="506" spans="1:14" ht="16.5" thickBot="1" x14ac:dyDescent="0.3">
      <c r="A506" s="58" t="s">
        <v>554</v>
      </c>
      <c r="B506" s="92"/>
      <c r="C506" s="96">
        <v>3491950</v>
      </c>
      <c r="D506" s="95" t="s">
        <v>569</v>
      </c>
      <c r="E506" s="81">
        <v>1.8771</v>
      </c>
      <c r="F506" s="91">
        <v>1.8771</v>
      </c>
      <c r="G506" s="78">
        <v>3.2778</v>
      </c>
      <c r="H506" s="78">
        <f t="shared" si="42"/>
        <v>1.4007000000000001</v>
      </c>
      <c r="I506" s="81"/>
      <c r="J506" s="104"/>
      <c r="K506" s="61">
        <v>51.9</v>
      </c>
    </row>
    <row r="507" spans="1:14" ht="16.5" thickBot="1" x14ac:dyDescent="0.3">
      <c r="A507" s="58" t="s">
        <v>555</v>
      </c>
      <c r="B507" s="93"/>
      <c r="C507" s="96">
        <v>3461972</v>
      </c>
      <c r="D507" s="95" t="s">
        <v>569</v>
      </c>
      <c r="E507" s="81"/>
      <c r="F507" s="81">
        <v>3.0032999999999999</v>
      </c>
      <c r="G507" s="78">
        <v>3.0032999999999999</v>
      </c>
      <c r="H507" s="78">
        <f t="shared" si="42"/>
        <v>0</v>
      </c>
      <c r="I507" s="81"/>
      <c r="J507" s="104">
        <f t="shared" si="45"/>
        <v>0.89505000000000001</v>
      </c>
      <c r="K507" s="61">
        <v>40.5</v>
      </c>
    </row>
    <row r="508" spans="1:14" ht="16.5" thickBot="1" x14ac:dyDescent="0.3">
      <c r="A508" s="58" t="s">
        <v>556</v>
      </c>
      <c r="B508" s="92"/>
      <c r="C508" s="96">
        <v>3461652</v>
      </c>
      <c r="D508" s="95" t="s">
        <v>569</v>
      </c>
      <c r="E508" s="81">
        <v>1.2311000000000001</v>
      </c>
      <c r="F508" s="91">
        <v>1.2311000000000001</v>
      </c>
      <c r="G508" s="78">
        <v>1.8211999999999999</v>
      </c>
      <c r="H508" s="78">
        <f t="shared" si="42"/>
        <v>0.59009999999999985</v>
      </c>
      <c r="I508" s="81"/>
      <c r="J508" s="104"/>
      <c r="K508" s="61">
        <v>38.799999999999997</v>
      </c>
    </row>
    <row r="509" spans="1:14" ht="16.5" thickBot="1" x14ac:dyDescent="0.3">
      <c r="A509" s="58" t="s">
        <v>557</v>
      </c>
      <c r="B509" s="92"/>
      <c r="C509" s="96">
        <v>3461975</v>
      </c>
      <c r="D509" s="95" t="s">
        <v>569</v>
      </c>
      <c r="E509" s="81">
        <v>8.3500000000000005E-2</v>
      </c>
      <c r="F509" s="81">
        <v>8.3500000000000005E-2</v>
      </c>
      <c r="G509" s="78">
        <v>1.5905</v>
      </c>
      <c r="H509" s="78">
        <f t="shared" si="42"/>
        <v>1.5070000000000001</v>
      </c>
      <c r="I509" s="81"/>
      <c r="J509" s="104"/>
      <c r="K509" s="61">
        <v>38.799999999999997</v>
      </c>
    </row>
    <row r="510" spans="1:14" ht="16.5" thickBot="1" x14ac:dyDescent="0.3">
      <c r="A510" s="58" t="s">
        <v>558</v>
      </c>
      <c r="B510" s="92"/>
      <c r="C510" s="96">
        <v>3461655</v>
      </c>
      <c r="D510" s="95" t="s">
        <v>569</v>
      </c>
      <c r="E510" s="81"/>
      <c r="F510" s="81">
        <v>1.9442999999999999</v>
      </c>
      <c r="G510" s="78">
        <v>1.9442999999999999</v>
      </c>
      <c r="H510" s="78">
        <f t="shared" si="42"/>
        <v>0</v>
      </c>
      <c r="I510" s="81"/>
      <c r="J510" s="104">
        <f>K510*0.0221</f>
        <v>0.88179000000000007</v>
      </c>
      <c r="K510" s="61">
        <v>39.9</v>
      </c>
    </row>
    <row r="511" spans="1:14" ht="16.5" thickBot="1" x14ac:dyDescent="0.3">
      <c r="A511" s="58" t="s">
        <v>559</v>
      </c>
      <c r="B511" s="92"/>
      <c r="C511" s="96">
        <v>3461649</v>
      </c>
      <c r="D511" s="95" t="s">
        <v>569</v>
      </c>
      <c r="E511" s="81"/>
      <c r="F511" s="81">
        <v>4.5820999999999996</v>
      </c>
      <c r="G511" s="78">
        <v>4.5820999999999996</v>
      </c>
      <c r="H511" s="78">
        <f t="shared" si="42"/>
        <v>0</v>
      </c>
      <c r="I511" s="81"/>
      <c r="J511" s="104">
        <f>K511*0.0221</f>
        <v>1.27075</v>
      </c>
      <c r="K511" s="61">
        <v>57.5</v>
      </c>
    </row>
    <row r="512" spans="1:14" ht="16.5" thickBot="1" x14ac:dyDescent="0.3">
      <c r="A512" s="58" t="s">
        <v>560</v>
      </c>
      <c r="B512" s="92"/>
      <c r="C512" s="96">
        <v>3461697</v>
      </c>
      <c r="D512" s="95" t="s">
        <v>569</v>
      </c>
      <c r="E512" s="81">
        <v>7.9500000000000001E-2</v>
      </c>
      <c r="F512" s="81">
        <v>7.9500000000000001E-2</v>
      </c>
      <c r="G512" s="78">
        <v>1.3491</v>
      </c>
      <c r="H512" s="78">
        <f t="shared" si="42"/>
        <v>1.2696000000000001</v>
      </c>
      <c r="I512" s="81"/>
      <c r="J512" s="104"/>
      <c r="K512" s="61">
        <v>37.4</v>
      </c>
    </row>
    <row r="513" spans="1:11" ht="16.5" thickBot="1" x14ac:dyDescent="0.3">
      <c r="A513" s="58" t="s">
        <v>561</v>
      </c>
      <c r="B513" s="92"/>
      <c r="C513" s="96">
        <v>3461702</v>
      </c>
      <c r="D513" s="95" t="s">
        <v>569</v>
      </c>
      <c r="E513" s="81">
        <v>7.4300000000000005E-2</v>
      </c>
      <c r="F513" s="81">
        <v>7.4300000000000005E-2</v>
      </c>
      <c r="G513" s="78">
        <v>2.0444</v>
      </c>
      <c r="H513" s="78">
        <f t="shared" si="42"/>
        <v>1.9701</v>
      </c>
      <c r="I513" s="81"/>
      <c r="J513" s="104"/>
      <c r="K513" s="61">
        <v>51.9</v>
      </c>
    </row>
    <row r="514" spans="1:11" ht="16.5" thickBot="1" x14ac:dyDescent="0.3">
      <c r="A514" s="58" t="s">
        <v>562</v>
      </c>
      <c r="B514" s="92"/>
      <c r="C514" s="96">
        <v>3461660</v>
      </c>
      <c r="D514" s="95" t="s">
        <v>569</v>
      </c>
      <c r="E514" s="81">
        <v>9.7199999999999995E-2</v>
      </c>
      <c r="F514" s="81">
        <v>9.7199999999999995E-2</v>
      </c>
      <c r="G514" s="78">
        <v>1.0481</v>
      </c>
      <c r="H514" s="78">
        <f t="shared" si="42"/>
        <v>0.95090000000000008</v>
      </c>
      <c r="I514" s="81"/>
      <c r="J514" s="104"/>
      <c r="K514" s="61">
        <v>40.9</v>
      </c>
    </row>
    <row r="515" spans="1:11" ht="16.5" thickBot="1" x14ac:dyDescent="0.3">
      <c r="A515" s="58" t="s">
        <v>563</v>
      </c>
      <c r="B515" s="92"/>
      <c r="C515" s="113">
        <v>3461654</v>
      </c>
      <c r="D515" s="95" t="s">
        <v>569</v>
      </c>
      <c r="E515" s="81">
        <v>7.0000000000000007E-2</v>
      </c>
      <c r="F515" s="81">
        <v>7.0000000000000007E-2</v>
      </c>
      <c r="G515" s="78">
        <v>1.2784</v>
      </c>
      <c r="H515" s="78">
        <f t="shared" si="42"/>
        <v>1.2083999999999999</v>
      </c>
      <c r="I515" s="81"/>
      <c r="J515" s="104"/>
      <c r="K515" s="62">
        <v>39</v>
      </c>
    </row>
    <row r="516" spans="1:11" ht="19.5" thickBot="1" x14ac:dyDescent="0.35">
      <c r="G516" s="82" t="s">
        <v>585</v>
      </c>
      <c r="H516" s="78">
        <f>SUM(H7:H515)</f>
        <v>288.79449999999997</v>
      </c>
      <c r="I516" s="81">
        <f>SUM(I7:I515)</f>
        <v>-22.672000000000001</v>
      </c>
      <c r="J516" s="81">
        <f>SUM(J7:J515)</f>
        <v>325.21558000000005</v>
      </c>
      <c r="K516" s="64">
        <f>SUM(K7:K515)</f>
        <v>27402.999999999975</v>
      </c>
    </row>
    <row r="517" spans="1:11" x14ac:dyDescent="0.25">
      <c r="K517" s="64"/>
    </row>
    <row r="518" spans="1:11" ht="15.75" x14ac:dyDescent="0.25">
      <c r="H518" s="83">
        <f>H516/(27403-(K511+K510+K507+K504+K503+K502+K484+K481+K480+K478+K465+K464+K463+K447+K445+K443+K438+K437+K436+K434+K433+K418+K417+K415+K414+K413+K411+K409+K408+K407+K406+K405+K403+K401+K399+K396+K393+K388+K383+K380+K379+K374+K371+K360+K359+K358+K353+K346+K332+K331+K330+K329+K328+K327+K326+K325+K324+K322+K321+K319+K316+K314+K313+K307+K306+K305+K301+K296+K295+K292+K290+K289+K287+K286+K285+K284+K283+K282+K277+K276+K274+K273+K270+K265+K263+K262+K259+K257+K256+K254+K253+K252+K251+K250+K249+K247+K245+K244+K242+K241+K240+K239+K238+K237+K236+K235+K230+K227+K226+K224+K222+K221+K218+K216+K214+K213+K212+K207+K204+K200+K199+K192+K187+K185+K181+K180+K179+K177+K176+K175+K174+K173+K172+K171+K168+K164+K163+K162+K161+K158+K153+K152+K151+K150+K149+K148+K147+K146+K144+K143+K142+K139+K138+K137+K136+K133+K132+K131+K128+K127+K123+K122+K121+K119+K117+K116+K114+K113+K112+K110+K109+K106+K105+K104+K101+K100+K99+K97+K94+K88+K87+K83+K82+K81+K79+K78+K75+K74+K70+K69+K68+K63+K60+K58+K57+K55+K53+K52+K51+K50+K48+K46+K45+K44+K43+K42+K41+K40+K39+K37+K36+K35+K34+K32+K31+K30+K29+K28+K27+K25+K24+K23+K22+K21+K20+K19+K18+K17+K16+K15+K14+K13+K12+K11+K10+K9+K8+K7+K107+K461+K390+K378+K309+K303+K195+K194+K190+K189+K183+K159+K155+K126+K118+K475))</f>
        <v>2.2079934248251065E-2</v>
      </c>
      <c r="I518" t="s">
        <v>586</v>
      </c>
      <c r="K518" s="64"/>
    </row>
    <row r="520" spans="1:11" ht="47.25" x14ac:dyDescent="0.25">
      <c r="A520" s="3" t="s">
        <v>48</v>
      </c>
      <c r="B520" s="46" t="s">
        <v>49</v>
      </c>
      <c r="C520" s="115" t="s">
        <v>50</v>
      </c>
      <c r="D520" s="115" t="s">
        <v>51</v>
      </c>
      <c r="E520" s="115" t="s">
        <v>571</v>
      </c>
      <c r="F520" s="2" t="s">
        <v>577</v>
      </c>
    </row>
    <row r="521" spans="1:11" ht="18.75" x14ac:dyDescent="0.3">
      <c r="A521" s="178">
        <v>1902721</v>
      </c>
      <c r="B521" s="48"/>
      <c r="C521" s="116">
        <v>1209.075</v>
      </c>
      <c r="D521" s="116">
        <v>1943.8320000000001</v>
      </c>
      <c r="E521" s="117">
        <f>D521-C521</f>
        <v>734.75700000000006</v>
      </c>
      <c r="F521" s="66">
        <f>E521</f>
        <v>734.75700000000006</v>
      </c>
    </row>
    <row r="522" spans="1:11" ht="15.75" x14ac:dyDescent="0.25">
      <c r="A522" s="49"/>
      <c r="B522" s="50"/>
      <c r="C522" s="118"/>
      <c r="D522" s="118"/>
      <c r="E522" s="118"/>
      <c r="F522" s="51"/>
    </row>
    <row r="523" spans="1:11" ht="31.5" customHeight="1" x14ac:dyDescent="0.3">
      <c r="A523" s="145" t="s">
        <v>573</v>
      </c>
      <c r="B523" s="145"/>
      <c r="C523" s="145"/>
      <c r="D523" s="145"/>
      <c r="E523" s="119"/>
      <c r="F523" s="52">
        <f>27403+3476.3</f>
        <v>30879.3</v>
      </c>
    </row>
    <row r="524" spans="1:11" ht="21.75" customHeight="1" x14ac:dyDescent="0.3">
      <c r="A524" s="59"/>
      <c r="B524" s="59"/>
      <c r="C524" s="119"/>
      <c r="D524" s="119"/>
      <c r="E524" s="119"/>
      <c r="F524" s="52"/>
    </row>
    <row r="525" spans="1:11" ht="18" customHeight="1" x14ac:dyDescent="0.3">
      <c r="A525" s="59" t="s">
        <v>580</v>
      </c>
      <c r="B525" s="59"/>
      <c r="C525" s="119"/>
      <c r="D525" s="119"/>
      <c r="E525" s="119"/>
      <c r="F525" s="52">
        <v>0</v>
      </c>
    </row>
    <row r="526" spans="1:11" ht="18" customHeight="1" x14ac:dyDescent="0.3">
      <c r="A526" s="143" t="s">
        <v>574</v>
      </c>
      <c r="B526" s="143"/>
      <c r="C526" s="143"/>
      <c r="D526" s="143"/>
      <c r="E526" s="143"/>
      <c r="F526" s="68">
        <v>5.0999999999999997E-2</v>
      </c>
    </row>
    <row r="527" spans="1:11" ht="33.75" customHeight="1" x14ac:dyDescent="0.3">
      <c r="A527" s="144" t="s">
        <v>576</v>
      </c>
      <c r="B527" s="144"/>
      <c r="C527" s="144"/>
      <c r="D527" s="144"/>
      <c r="E527" s="144"/>
      <c r="F527" s="69">
        <f>F525*F526</f>
        <v>0</v>
      </c>
    </row>
    <row r="528" spans="1:11" ht="18" customHeight="1" x14ac:dyDescent="0.3">
      <c r="A528" s="144" t="s">
        <v>575</v>
      </c>
      <c r="B528" s="144"/>
      <c r="C528" s="144"/>
      <c r="D528" s="144"/>
      <c r="E528" s="144"/>
      <c r="F528" s="69">
        <f>F521-F527</f>
        <v>734.75700000000006</v>
      </c>
    </row>
    <row r="529" spans="1:6" ht="18" customHeight="1" x14ac:dyDescent="0.3">
      <c r="A529" s="144" t="s">
        <v>578</v>
      </c>
      <c r="B529" s="144"/>
      <c r="C529" s="144"/>
      <c r="D529" s="144"/>
      <c r="E529" s="144"/>
      <c r="F529" s="69">
        <f>H516+I516+J516</f>
        <v>591.33807999999999</v>
      </c>
    </row>
    <row r="530" spans="1:6" ht="18" customHeight="1" x14ac:dyDescent="0.3">
      <c r="A530" s="59" t="s">
        <v>579</v>
      </c>
      <c r="B530" s="59"/>
      <c r="C530" s="119"/>
      <c r="D530" s="119"/>
      <c r="E530" s="119"/>
      <c r="F530" s="67">
        <f>'ТЭ паркинг'!E210</f>
        <v>62.313000000000017</v>
      </c>
    </row>
    <row r="531" spans="1:6" ht="18" customHeight="1" x14ac:dyDescent="0.3">
      <c r="A531" s="84" t="s">
        <v>595</v>
      </c>
      <c r="B531" s="84"/>
      <c r="C531" s="119"/>
      <c r="D531" s="119"/>
      <c r="E531" s="119"/>
      <c r="F531" s="67">
        <f>F530-'ТЭ паркинг'!E206</f>
        <v>29.47587020000001</v>
      </c>
    </row>
    <row r="532" spans="1:6" ht="36.75" customHeight="1" x14ac:dyDescent="0.3">
      <c r="A532" s="144" t="s">
        <v>596</v>
      </c>
      <c r="B532" s="144"/>
      <c r="C532" s="144"/>
      <c r="D532" s="144"/>
      <c r="E532" s="144"/>
      <c r="F532" s="90">
        <f>F528-F529-F530+F531</f>
        <v>110.58179020000006</v>
      </c>
    </row>
    <row r="533" spans="1:6" ht="32.25" customHeight="1" x14ac:dyDescent="0.3">
      <c r="A533" s="144" t="s">
        <v>581</v>
      </c>
      <c r="B533" s="144"/>
      <c r="C533" s="144"/>
      <c r="D533" s="144"/>
      <c r="E533" s="144"/>
      <c r="F533" s="85">
        <v>0</v>
      </c>
    </row>
    <row r="534" spans="1:6" ht="27" customHeight="1" x14ac:dyDescent="0.3">
      <c r="A534" s="149" t="s">
        <v>587</v>
      </c>
      <c r="B534" s="149"/>
      <c r="C534" s="149"/>
      <c r="D534" s="149"/>
      <c r="E534" s="149"/>
      <c r="F534" s="122">
        <v>2367.38</v>
      </c>
    </row>
    <row r="535" spans="1:6" ht="22.5" customHeight="1" x14ac:dyDescent="0.3">
      <c r="A535" s="149" t="s">
        <v>588</v>
      </c>
      <c r="B535" s="149"/>
      <c r="C535" s="149"/>
      <c r="D535" s="149"/>
      <c r="E535" s="149"/>
      <c r="F535" s="71">
        <v>4.01</v>
      </c>
    </row>
    <row r="536" spans="1:6" ht="21.75" customHeight="1" x14ac:dyDescent="0.3">
      <c r="A536" s="149" t="s">
        <v>589</v>
      </c>
      <c r="B536" s="149"/>
      <c r="C536" s="149"/>
      <c r="D536" s="149"/>
      <c r="E536" s="149"/>
      <c r="F536" s="71">
        <v>28.01</v>
      </c>
    </row>
    <row r="537" spans="1:6" ht="39" customHeight="1" x14ac:dyDescent="0.3">
      <c r="A537" s="144" t="s">
        <v>590</v>
      </c>
      <c r="B537" s="144"/>
      <c r="C537" s="144"/>
      <c r="D537" s="144"/>
      <c r="E537" s="144"/>
      <c r="F537" s="72">
        <f>F521/(F527+F528)*F526</f>
        <v>5.0999999999999997E-2</v>
      </c>
    </row>
    <row r="538" spans="1:6" ht="24.75" customHeight="1" x14ac:dyDescent="0.3">
      <c r="A538" s="73" t="s">
        <v>582</v>
      </c>
      <c r="B538" s="70"/>
      <c r="C538" s="106"/>
      <c r="D538" s="106"/>
      <c r="E538" s="106"/>
      <c r="F538" s="69"/>
    </row>
    <row r="539" spans="1:6" ht="38.25" customHeight="1" x14ac:dyDescent="0.3">
      <c r="A539" s="148" t="s">
        <v>591</v>
      </c>
      <c r="B539" s="148"/>
      <c r="C539" s="148"/>
      <c r="D539" s="148"/>
      <c r="E539" s="148"/>
      <c r="F539" s="74">
        <v>0</v>
      </c>
    </row>
    <row r="540" spans="1:6" ht="39.75" customHeight="1" x14ac:dyDescent="0.3">
      <c r="A540" s="149" t="s">
        <v>592</v>
      </c>
      <c r="B540" s="149"/>
      <c r="C540" s="149"/>
      <c r="D540" s="149"/>
      <c r="E540" s="149"/>
      <c r="F540" s="74">
        <v>0</v>
      </c>
    </row>
    <row r="541" spans="1:6" ht="22.5" customHeight="1" x14ac:dyDescent="0.3">
      <c r="A541" s="75" t="s">
        <v>583</v>
      </c>
      <c r="B541" s="76"/>
      <c r="C541" s="106"/>
      <c r="D541" s="106"/>
      <c r="E541" s="120"/>
    </row>
    <row r="542" spans="1:6" ht="18" customHeight="1" x14ac:dyDescent="0.3">
      <c r="A542" s="143" t="s">
        <v>609</v>
      </c>
      <c r="B542" s="143"/>
      <c r="C542" s="143"/>
      <c r="D542" s="143"/>
      <c r="E542" s="143"/>
      <c r="F542" s="126">
        <f>F532/F523*F534</f>
        <v>8.4778190724425802</v>
      </c>
    </row>
    <row r="543" spans="1:6" ht="12.75" customHeight="1" x14ac:dyDescent="0.25"/>
    <row r="544" spans="1:6" ht="18.75" x14ac:dyDescent="0.3">
      <c r="A544" s="75" t="s">
        <v>584</v>
      </c>
      <c r="B544" s="76"/>
      <c r="C544" s="106"/>
      <c r="D544" s="106"/>
      <c r="E544" s="120"/>
    </row>
    <row r="545" spans="1:8" ht="18.75" x14ac:dyDescent="0.3">
      <c r="A545" s="143" t="s">
        <v>593</v>
      </c>
      <c r="B545" s="143"/>
      <c r="C545" s="143"/>
      <c r="D545" s="143"/>
      <c r="E545" s="143"/>
      <c r="F545" s="77">
        <f>(F528*F534+F533*F535)/F523</f>
        <v>56.330584782038464</v>
      </c>
    </row>
    <row r="547" spans="1:8" x14ac:dyDescent="0.25">
      <c r="A547" s="79"/>
      <c r="B547" s="79"/>
      <c r="C547" s="121"/>
      <c r="D547" s="121"/>
      <c r="E547" s="121"/>
      <c r="F547" s="1"/>
      <c r="G547" s="1"/>
      <c r="H547" s="1"/>
    </row>
    <row r="548" spans="1:8" ht="18.75" x14ac:dyDescent="0.3">
      <c r="A548" s="79"/>
      <c r="B548" s="79"/>
      <c r="C548" s="121"/>
      <c r="D548" s="121"/>
      <c r="E548" s="121"/>
      <c r="F548" s="80"/>
    </row>
  </sheetData>
  <autoFilter ref="F1:F548"/>
  <mergeCells count="30">
    <mergeCell ref="A539:E539"/>
    <mergeCell ref="A540:E540"/>
    <mergeCell ref="A542:E542"/>
    <mergeCell ref="A545:E545"/>
    <mergeCell ref="A533:E533"/>
    <mergeCell ref="A534:E534"/>
    <mergeCell ref="A535:E535"/>
    <mergeCell ref="A536:E536"/>
    <mergeCell ref="A537:E537"/>
    <mergeCell ref="G5:G6"/>
    <mergeCell ref="H5:H6"/>
    <mergeCell ref="I5:I6"/>
    <mergeCell ref="A523:D523"/>
    <mergeCell ref="A5:A6"/>
    <mergeCell ref="B5:B6"/>
    <mergeCell ref="C5:C6"/>
    <mergeCell ref="D5:D6"/>
    <mergeCell ref="F5:F6"/>
    <mergeCell ref="A526:E526"/>
    <mergeCell ref="A527:E527"/>
    <mergeCell ref="A528:E528"/>
    <mergeCell ref="A529:E529"/>
    <mergeCell ref="A532:E532"/>
    <mergeCell ref="A1:I2"/>
    <mergeCell ref="A3:B3"/>
    <mergeCell ref="C3:D3"/>
    <mergeCell ref="F3:G4"/>
    <mergeCell ref="H3:I4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6"/>
  <sheetViews>
    <sheetView topLeftCell="A211" zoomScale="120" zoomScaleNormal="120" workbookViewId="0">
      <selection activeCell="H5" sqref="H5"/>
    </sheetView>
  </sheetViews>
  <sheetFormatPr defaultRowHeight="15" x14ac:dyDescent="0.25"/>
  <cols>
    <col min="1" max="1" width="10.7109375" customWidth="1"/>
    <col min="2" max="2" width="0.28515625" customWidth="1"/>
    <col min="3" max="3" width="14.28515625" customWidth="1"/>
    <col min="4" max="4" width="11.42578125" customWidth="1"/>
    <col min="5" max="5" width="15.140625" customWidth="1"/>
  </cols>
  <sheetData>
    <row r="2" spans="1:5" ht="56.25" customHeight="1" x14ac:dyDescent="0.25">
      <c r="B2" s="177" t="s">
        <v>47</v>
      </c>
      <c r="C2" s="177"/>
      <c r="D2" s="177"/>
      <c r="E2" s="177"/>
    </row>
    <row r="5" spans="1:5" ht="50.25" customHeight="1" x14ac:dyDescent="0.25">
      <c r="A5" s="57" t="s">
        <v>57</v>
      </c>
      <c r="B5" s="57" t="s">
        <v>56</v>
      </c>
      <c r="C5" s="57" t="s">
        <v>58</v>
      </c>
      <c r="D5" s="21"/>
      <c r="E5" s="44" t="s">
        <v>610</v>
      </c>
    </row>
    <row r="6" spans="1:5" ht="21" customHeight="1" x14ac:dyDescent="0.25">
      <c r="A6" s="39">
        <v>1</v>
      </c>
      <c r="B6" s="42"/>
      <c r="C6" s="43">
        <v>14.7</v>
      </c>
      <c r="D6" s="21"/>
      <c r="E6" s="45">
        <f>C6*0.009446</f>
        <v>0.13885619999999999</v>
      </c>
    </row>
    <row r="7" spans="1:5" ht="21" customHeight="1" x14ac:dyDescent="0.25">
      <c r="A7" s="39">
        <f>1+A6</f>
        <v>2</v>
      </c>
      <c r="B7" s="42"/>
      <c r="C7" s="43">
        <v>16.100000000000001</v>
      </c>
      <c r="D7" s="21"/>
      <c r="E7" s="45">
        <f t="shared" ref="E7:E70" si="0">C7*0.009446</f>
        <v>0.15208060000000001</v>
      </c>
    </row>
    <row r="8" spans="1:5" ht="21" customHeight="1" x14ac:dyDescent="0.25">
      <c r="A8" s="39">
        <f t="shared" ref="A8:A71" si="1">1+A7</f>
        <v>3</v>
      </c>
      <c r="B8" s="42"/>
      <c r="C8" s="43">
        <v>15</v>
      </c>
      <c r="D8" s="21"/>
      <c r="E8" s="45">
        <f t="shared" si="0"/>
        <v>0.14168999999999998</v>
      </c>
    </row>
    <row r="9" spans="1:5" ht="21" customHeight="1" x14ac:dyDescent="0.25">
      <c r="A9" s="39">
        <f t="shared" si="1"/>
        <v>4</v>
      </c>
      <c r="B9" s="42"/>
      <c r="C9" s="43">
        <v>15.8</v>
      </c>
      <c r="D9" s="21"/>
      <c r="E9" s="45">
        <f t="shared" si="0"/>
        <v>0.14924680000000001</v>
      </c>
    </row>
    <row r="10" spans="1:5" ht="21" customHeight="1" x14ac:dyDescent="0.25">
      <c r="A10" s="39">
        <f t="shared" si="1"/>
        <v>5</v>
      </c>
      <c r="B10" s="42"/>
      <c r="C10" s="43">
        <v>17</v>
      </c>
      <c r="D10" s="21"/>
      <c r="E10" s="45">
        <f t="shared" si="0"/>
        <v>0.160582</v>
      </c>
    </row>
    <row r="11" spans="1:5" ht="21" customHeight="1" x14ac:dyDescent="0.25">
      <c r="A11" s="39">
        <f t="shared" si="1"/>
        <v>6</v>
      </c>
      <c r="B11" s="42"/>
      <c r="C11" s="43">
        <v>18.399999999999999</v>
      </c>
      <c r="D11" s="21"/>
      <c r="E11" s="45">
        <f t="shared" si="0"/>
        <v>0.17380639999999997</v>
      </c>
    </row>
    <row r="12" spans="1:5" ht="21" customHeight="1" x14ac:dyDescent="0.25">
      <c r="A12" s="39">
        <f t="shared" si="1"/>
        <v>7</v>
      </c>
      <c r="B12" s="42"/>
      <c r="C12" s="43">
        <v>15.8</v>
      </c>
      <c r="D12" s="21"/>
      <c r="E12" s="45">
        <f t="shared" si="0"/>
        <v>0.14924680000000001</v>
      </c>
    </row>
    <row r="13" spans="1:5" ht="21" customHeight="1" x14ac:dyDescent="0.25">
      <c r="A13" s="39">
        <f t="shared" si="1"/>
        <v>8</v>
      </c>
      <c r="B13" s="42"/>
      <c r="C13" s="43">
        <v>17.8</v>
      </c>
      <c r="D13" s="21"/>
      <c r="E13" s="45">
        <f t="shared" si="0"/>
        <v>0.1681388</v>
      </c>
    </row>
    <row r="14" spans="1:5" ht="21" customHeight="1" x14ac:dyDescent="0.25">
      <c r="A14" s="39">
        <f t="shared" si="1"/>
        <v>9</v>
      </c>
      <c r="B14" s="42"/>
      <c r="C14" s="43">
        <v>19.600000000000001</v>
      </c>
      <c r="D14" s="21"/>
      <c r="E14" s="45">
        <f t="shared" si="0"/>
        <v>0.18514160000000002</v>
      </c>
    </row>
    <row r="15" spans="1:5" ht="21" customHeight="1" x14ac:dyDescent="0.25">
      <c r="A15" s="39">
        <f t="shared" si="1"/>
        <v>10</v>
      </c>
      <c r="B15" s="42"/>
      <c r="C15" s="43">
        <v>17</v>
      </c>
      <c r="D15" s="21"/>
      <c r="E15" s="45">
        <f t="shared" si="0"/>
        <v>0.160582</v>
      </c>
    </row>
    <row r="16" spans="1:5" ht="21" customHeight="1" x14ac:dyDescent="0.25">
      <c r="A16" s="39">
        <f t="shared" si="1"/>
        <v>11</v>
      </c>
      <c r="B16" s="42"/>
      <c r="C16" s="43">
        <v>19</v>
      </c>
      <c r="D16" s="21"/>
      <c r="E16" s="45">
        <f t="shared" si="0"/>
        <v>0.17947399999999999</v>
      </c>
    </row>
    <row r="17" spans="1:5" ht="21" customHeight="1" x14ac:dyDescent="0.25">
      <c r="A17" s="39">
        <f t="shared" si="1"/>
        <v>12</v>
      </c>
      <c r="B17" s="42"/>
      <c r="C17" s="43">
        <v>16.8</v>
      </c>
      <c r="D17" s="21"/>
      <c r="E17" s="45">
        <f t="shared" si="0"/>
        <v>0.15869279999999999</v>
      </c>
    </row>
    <row r="18" spans="1:5" ht="21" customHeight="1" x14ac:dyDescent="0.25">
      <c r="A18" s="39">
        <f t="shared" si="1"/>
        <v>13</v>
      </c>
      <c r="B18" s="42"/>
      <c r="C18" s="43">
        <v>16.100000000000001</v>
      </c>
      <c r="D18" s="21"/>
      <c r="E18" s="45">
        <f t="shared" si="0"/>
        <v>0.15208060000000001</v>
      </c>
    </row>
    <row r="19" spans="1:5" ht="21" customHeight="1" x14ac:dyDescent="0.25">
      <c r="A19" s="39">
        <f t="shared" si="1"/>
        <v>14</v>
      </c>
      <c r="B19" s="42"/>
      <c r="C19" s="43">
        <v>17.5</v>
      </c>
      <c r="D19" s="21"/>
      <c r="E19" s="45">
        <f t="shared" si="0"/>
        <v>0.16530499999999998</v>
      </c>
    </row>
    <row r="20" spans="1:5" ht="21" customHeight="1" x14ac:dyDescent="0.25">
      <c r="A20" s="39">
        <f t="shared" si="1"/>
        <v>15</v>
      </c>
      <c r="B20" s="40"/>
      <c r="C20" s="43">
        <v>17.8</v>
      </c>
      <c r="D20" s="36"/>
      <c r="E20" s="45">
        <f t="shared" si="0"/>
        <v>0.1681388</v>
      </c>
    </row>
    <row r="21" spans="1:5" ht="21" customHeight="1" x14ac:dyDescent="0.25">
      <c r="A21" s="39">
        <f t="shared" si="1"/>
        <v>16</v>
      </c>
      <c r="B21" s="38"/>
      <c r="C21" s="43">
        <v>18.399999999999999</v>
      </c>
      <c r="D21" s="21"/>
      <c r="E21" s="45">
        <f t="shared" si="0"/>
        <v>0.17380639999999997</v>
      </c>
    </row>
    <row r="22" spans="1:5" ht="21" customHeight="1" x14ac:dyDescent="0.25">
      <c r="A22" s="39">
        <f t="shared" si="1"/>
        <v>17</v>
      </c>
      <c r="B22" s="40"/>
      <c r="C22" s="43">
        <v>18.100000000000001</v>
      </c>
      <c r="D22" s="21"/>
      <c r="E22" s="45">
        <f t="shared" si="0"/>
        <v>0.1709726</v>
      </c>
    </row>
    <row r="23" spans="1:5" ht="21" customHeight="1" x14ac:dyDescent="0.25">
      <c r="A23" s="39">
        <f t="shared" si="1"/>
        <v>18</v>
      </c>
      <c r="B23" s="42"/>
      <c r="C23" s="43">
        <v>18.399999999999999</v>
      </c>
      <c r="D23" s="21"/>
      <c r="E23" s="45">
        <f t="shared" si="0"/>
        <v>0.17380639999999997</v>
      </c>
    </row>
    <row r="24" spans="1:5" ht="21" customHeight="1" x14ac:dyDescent="0.25">
      <c r="A24" s="39">
        <f t="shared" si="1"/>
        <v>19</v>
      </c>
      <c r="B24" s="42"/>
      <c r="C24" s="43">
        <v>19.2</v>
      </c>
      <c r="D24" s="21"/>
      <c r="E24" s="45">
        <f t="shared" si="0"/>
        <v>0.18136319999999997</v>
      </c>
    </row>
    <row r="25" spans="1:5" ht="21" customHeight="1" x14ac:dyDescent="0.25">
      <c r="A25" s="39">
        <f t="shared" si="1"/>
        <v>20</v>
      </c>
      <c r="B25" s="38"/>
      <c r="C25" s="43">
        <v>17.100000000000001</v>
      </c>
      <c r="D25" s="21"/>
      <c r="E25" s="45">
        <f t="shared" si="0"/>
        <v>0.16152659999999999</v>
      </c>
    </row>
    <row r="26" spans="1:5" ht="21" customHeight="1" x14ac:dyDescent="0.25">
      <c r="A26" s="39">
        <f t="shared" si="1"/>
        <v>21</v>
      </c>
      <c r="B26" s="42"/>
      <c r="C26" s="43">
        <v>16.399999999999999</v>
      </c>
      <c r="D26" s="21"/>
      <c r="E26" s="45">
        <f t="shared" si="0"/>
        <v>0.15491439999999998</v>
      </c>
    </row>
    <row r="27" spans="1:5" ht="15.75" customHeight="1" x14ac:dyDescent="0.25">
      <c r="A27" s="39">
        <f t="shared" si="1"/>
        <v>22</v>
      </c>
      <c r="B27" s="38"/>
      <c r="C27" s="43">
        <v>18.5</v>
      </c>
      <c r="D27" s="21"/>
      <c r="E27" s="45">
        <f t="shared" si="0"/>
        <v>0.17475099999999999</v>
      </c>
    </row>
    <row r="28" spans="1:5" ht="15.75" x14ac:dyDescent="0.25">
      <c r="A28" s="39">
        <f t="shared" si="1"/>
        <v>23</v>
      </c>
      <c r="B28" s="42"/>
      <c r="C28" s="43">
        <v>19.600000000000001</v>
      </c>
      <c r="D28" s="21"/>
      <c r="E28" s="45">
        <f t="shared" si="0"/>
        <v>0.18514160000000002</v>
      </c>
    </row>
    <row r="29" spans="1:5" ht="15.75" x14ac:dyDescent="0.25">
      <c r="A29" s="39">
        <f t="shared" si="1"/>
        <v>24</v>
      </c>
      <c r="B29" s="38"/>
      <c r="C29" s="43">
        <v>22.3</v>
      </c>
      <c r="D29" s="21"/>
      <c r="E29" s="45">
        <f t="shared" si="0"/>
        <v>0.21064579999999999</v>
      </c>
    </row>
    <row r="30" spans="1:5" ht="15.75" x14ac:dyDescent="0.25">
      <c r="A30" s="39">
        <f t="shared" si="1"/>
        <v>25</v>
      </c>
      <c r="B30" s="40"/>
      <c r="C30" s="43">
        <v>17.5</v>
      </c>
      <c r="D30" s="21"/>
      <c r="E30" s="45">
        <f t="shared" si="0"/>
        <v>0.16530499999999998</v>
      </c>
    </row>
    <row r="31" spans="1:5" ht="15.75" x14ac:dyDescent="0.25">
      <c r="A31" s="39">
        <f t="shared" si="1"/>
        <v>26</v>
      </c>
      <c r="B31" s="42"/>
      <c r="C31" s="43">
        <v>17.399999999999999</v>
      </c>
      <c r="D31" s="21"/>
      <c r="E31" s="45">
        <f t="shared" si="0"/>
        <v>0.16436039999999999</v>
      </c>
    </row>
    <row r="32" spans="1:5" ht="15.75" x14ac:dyDescent="0.25">
      <c r="A32" s="39">
        <f t="shared" si="1"/>
        <v>27</v>
      </c>
      <c r="B32" s="40"/>
      <c r="C32" s="43">
        <v>21.4</v>
      </c>
      <c r="D32" s="21"/>
      <c r="E32" s="45">
        <f t="shared" si="0"/>
        <v>0.20214439999999997</v>
      </c>
    </row>
    <row r="33" spans="1:5" ht="15.75" x14ac:dyDescent="0.25">
      <c r="A33" s="39">
        <f t="shared" si="1"/>
        <v>28</v>
      </c>
      <c r="B33" s="42"/>
      <c r="C33" s="43">
        <v>22.3</v>
      </c>
      <c r="D33" s="21"/>
      <c r="E33" s="45">
        <f t="shared" si="0"/>
        <v>0.21064579999999999</v>
      </c>
    </row>
    <row r="34" spans="1:5" ht="15.75" x14ac:dyDescent="0.25">
      <c r="A34" s="39">
        <f t="shared" si="1"/>
        <v>29</v>
      </c>
      <c r="B34" s="40"/>
      <c r="C34" s="43">
        <v>19.100000000000001</v>
      </c>
      <c r="D34" s="21"/>
      <c r="E34" s="45">
        <f t="shared" si="0"/>
        <v>0.18041860000000001</v>
      </c>
    </row>
    <row r="35" spans="1:5" ht="26.25" customHeight="1" x14ac:dyDescent="0.25">
      <c r="A35" s="39">
        <f t="shared" si="1"/>
        <v>30</v>
      </c>
      <c r="B35" s="38"/>
      <c r="C35" s="43">
        <v>22.3</v>
      </c>
      <c r="D35" s="21"/>
      <c r="E35" s="45">
        <f t="shared" si="0"/>
        <v>0.21064579999999999</v>
      </c>
    </row>
    <row r="36" spans="1:5" ht="15.75" x14ac:dyDescent="0.25">
      <c r="A36" s="39">
        <f t="shared" si="1"/>
        <v>31</v>
      </c>
      <c r="B36" s="42"/>
      <c r="C36" s="43">
        <v>18.399999999999999</v>
      </c>
      <c r="D36" s="21"/>
      <c r="E36" s="45">
        <f t="shared" si="0"/>
        <v>0.17380639999999997</v>
      </c>
    </row>
    <row r="37" spans="1:5" ht="15.75" x14ac:dyDescent="0.25">
      <c r="A37" s="39">
        <f t="shared" si="1"/>
        <v>32</v>
      </c>
      <c r="B37" s="42"/>
      <c r="C37" s="43">
        <v>21.2</v>
      </c>
      <c r="D37" s="21"/>
      <c r="E37" s="45">
        <f t="shared" si="0"/>
        <v>0.20025519999999999</v>
      </c>
    </row>
    <row r="38" spans="1:5" ht="15.75" x14ac:dyDescent="0.25">
      <c r="A38" s="39">
        <f t="shared" si="1"/>
        <v>33</v>
      </c>
      <c r="B38" s="38"/>
      <c r="C38" s="43">
        <v>18.2</v>
      </c>
      <c r="D38" s="21"/>
      <c r="E38" s="45">
        <f t="shared" si="0"/>
        <v>0.17191719999999999</v>
      </c>
    </row>
    <row r="39" spans="1:5" ht="15.75" x14ac:dyDescent="0.25">
      <c r="A39" s="39">
        <f t="shared" si="1"/>
        <v>34</v>
      </c>
      <c r="B39" s="42"/>
      <c r="C39" s="43">
        <v>22.3</v>
      </c>
      <c r="D39" s="21"/>
      <c r="E39" s="45">
        <f t="shared" si="0"/>
        <v>0.21064579999999999</v>
      </c>
    </row>
    <row r="40" spans="1:5" ht="15.75" x14ac:dyDescent="0.25">
      <c r="A40" s="39">
        <f t="shared" si="1"/>
        <v>35</v>
      </c>
      <c r="B40" s="42"/>
      <c r="C40" s="43">
        <v>18.399999999999999</v>
      </c>
      <c r="D40" s="21"/>
      <c r="E40" s="45">
        <f t="shared" si="0"/>
        <v>0.17380639999999997</v>
      </c>
    </row>
    <row r="41" spans="1:5" ht="15.75" x14ac:dyDescent="0.25">
      <c r="A41" s="39">
        <f t="shared" si="1"/>
        <v>36</v>
      </c>
      <c r="B41" s="42"/>
      <c r="C41" s="43">
        <v>21.3</v>
      </c>
      <c r="D41" s="21"/>
      <c r="E41" s="45">
        <f t="shared" si="0"/>
        <v>0.20119979999999998</v>
      </c>
    </row>
    <row r="42" spans="1:5" ht="15.75" x14ac:dyDescent="0.25">
      <c r="A42" s="39">
        <f t="shared" si="1"/>
        <v>37</v>
      </c>
      <c r="B42" s="40"/>
      <c r="C42" s="43">
        <v>18.5</v>
      </c>
      <c r="D42" s="21"/>
      <c r="E42" s="45">
        <f t="shared" si="0"/>
        <v>0.17475099999999999</v>
      </c>
    </row>
    <row r="43" spans="1:5" ht="15.75" x14ac:dyDescent="0.25">
      <c r="A43" s="39">
        <f t="shared" si="1"/>
        <v>38</v>
      </c>
      <c r="B43" s="42"/>
      <c r="C43" s="43">
        <v>18.2</v>
      </c>
      <c r="D43" s="21"/>
      <c r="E43" s="45">
        <f t="shared" si="0"/>
        <v>0.17191719999999999</v>
      </c>
    </row>
    <row r="44" spans="1:5" ht="15.75" x14ac:dyDescent="0.25">
      <c r="A44" s="39">
        <f>1+A43</f>
        <v>39</v>
      </c>
      <c r="B44" s="42"/>
      <c r="C44" s="43">
        <v>18.7</v>
      </c>
      <c r="D44" s="21"/>
      <c r="E44" s="45">
        <f t="shared" si="0"/>
        <v>0.1766402</v>
      </c>
    </row>
    <row r="45" spans="1:5" ht="15.75" x14ac:dyDescent="0.25">
      <c r="A45" s="39">
        <f t="shared" si="1"/>
        <v>40</v>
      </c>
      <c r="B45" s="42"/>
      <c r="C45" s="43">
        <v>21.2</v>
      </c>
      <c r="D45" s="21"/>
      <c r="E45" s="45">
        <f t="shared" si="0"/>
        <v>0.20025519999999999</v>
      </c>
    </row>
    <row r="46" spans="1:5" ht="15.75" x14ac:dyDescent="0.25">
      <c r="A46" s="39">
        <f t="shared" si="1"/>
        <v>41</v>
      </c>
      <c r="B46" s="42"/>
      <c r="C46" s="43">
        <v>18</v>
      </c>
      <c r="D46" s="21"/>
      <c r="E46" s="45">
        <f t="shared" si="0"/>
        <v>0.17002799999999998</v>
      </c>
    </row>
    <row r="47" spans="1:5" ht="15.75" x14ac:dyDescent="0.25">
      <c r="A47" s="39">
        <f t="shared" si="1"/>
        <v>42</v>
      </c>
      <c r="B47" s="42"/>
      <c r="C47" s="43">
        <v>20.399999999999999</v>
      </c>
      <c r="D47" s="21"/>
      <c r="E47" s="45">
        <f t="shared" si="0"/>
        <v>0.19269839999999996</v>
      </c>
    </row>
    <row r="48" spans="1:5" ht="15.75" x14ac:dyDescent="0.25">
      <c r="A48" s="39">
        <f t="shared" si="1"/>
        <v>43</v>
      </c>
      <c r="B48" s="40"/>
      <c r="C48" s="43">
        <v>18.100000000000001</v>
      </c>
      <c r="D48" s="21"/>
      <c r="E48" s="45">
        <f t="shared" si="0"/>
        <v>0.1709726</v>
      </c>
    </row>
    <row r="49" spans="1:5" ht="15.75" x14ac:dyDescent="0.25">
      <c r="A49" s="39">
        <f t="shared" si="1"/>
        <v>44</v>
      </c>
      <c r="B49" s="42"/>
      <c r="C49" s="43">
        <v>18.7</v>
      </c>
      <c r="D49" s="21"/>
      <c r="E49" s="45">
        <f t="shared" si="0"/>
        <v>0.1766402</v>
      </c>
    </row>
    <row r="50" spans="1:5" ht="15.75" x14ac:dyDescent="0.25">
      <c r="A50" s="39">
        <f t="shared" si="1"/>
        <v>45</v>
      </c>
      <c r="B50" s="38"/>
      <c r="C50" s="43">
        <v>18.100000000000001</v>
      </c>
      <c r="D50" s="21"/>
      <c r="E50" s="45">
        <f t="shared" si="0"/>
        <v>0.1709726</v>
      </c>
    </row>
    <row r="51" spans="1:5" ht="15.75" x14ac:dyDescent="0.25">
      <c r="A51" s="39">
        <f t="shared" si="1"/>
        <v>46</v>
      </c>
      <c r="B51" s="42"/>
      <c r="C51" s="43">
        <v>18.7</v>
      </c>
      <c r="D51" s="21"/>
      <c r="E51" s="45">
        <f t="shared" si="0"/>
        <v>0.1766402</v>
      </c>
    </row>
    <row r="52" spans="1:5" ht="15.75" x14ac:dyDescent="0.25">
      <c r="A52" s="39">
        <f t="shared" si="1"/>
        <v>47</v>
      </c>
      <c r="B52" s="42"/>
      <c r="C52" s="43">
        <v>18.3</v>
      </c>
      <c r="D52" s="21"/>
      <c r="E52" s="45">
        <f t="shared" si="0"/>
        <v>0.17286180000000001</v>
      </c>
    </row>
    <row r="53" spans="1:5" ht="27.75" customHeight="1" x14ac:dyDescent="0.25">
      <c r="A53" s="39">
        <f t="shared" si="1"/>
        <v>48</v>
      </c>
      <c r="B53" s="38"/>
      <c r="C53" s="43">
        <v>20.100000000000001</v>
      </c>
      <c r="D53" s="21"/>
      <c r="E53" s="45">
        <f t="shared" si="0"/>
        <v>0.18986459999999999</v>
      </c>
    </row>
    <row r="54" spans="1:5" ht="15.75" x14ac:dyDescent="0.25">
      <c r="A54" s="39">
        <f t="shared" si="1"/>
        <v>49</v>
      </c>
      <c r="B54" s="42"/>
      <c r="C54" s="43">
        <v>18.7</v>
      </c>
      <c r="D54" s="21"/>
      <c r="E54" s="45">
        <f t="shared" si="0"/>
        <v>0.1766402</v>
      </c>
    </row>
    <row r="55" spans="1:5" ht="15.75" x14ac:dyDescent="0.25">
      <c r="A55" s="39">
        <f t="shared" si="1"/>
        <v>50</v>
      </c>
      <c r="B55" s="40"/>
      <c r="C55" s="43">
        <v>19.899999999999999</v>
      </c>
      <c r="D55" s="21"/>
      <c r="E55" s="45">
        <f t="shared" si="0"/>
        <v>0.18797539999999999</v>
      </c>
    </row>
    <row r="56" spans="1:5" ht="15.75" x14ac:dyDescent="0.25">
      <c r="A56" s="39">
        <f t="shared" si="1"/>
        <v>51</v>
      </c>
      <c r="B56" s="42"/>
      <c r="C56" s="43">
        <v>19.100000000000001</v>
      </c>
      <c r="D56" s="21"/>
      <c r="E56" s="45">
        <f t="shared" si="0"/>
        <v>0.18041860000000001</v>
      </c>
    </row>
    <row r="57" spans="1:5" ht="15.75" x14ac:dyDescent="0.25">
      <c r="A57" s="39">
        <f t="shared" si="1"/>
        <v>52</v>
      </c>
      <c r="B57" s="42"/>
      <c r="C57" s="43">
        <v>17.600000000000001</v>
      </c>
      <c r="D57" s="21"/>
      <c r="E57" s="45">
        <f t="shared" si="0"/>
        <v>0.1662496</v>
      </c>
    </row>
    <row r="58" spans="1:5" ht="15.75" x14ac:dyDescent="0.25">
      <c r="A58" s="39">
        <f t="shared" si="1"/>
        <v>53</v>
      </c>
      <c r="B58" s="42"/>
      <c r="C58" s="43">
        <v>18.399999999999999</v>
      </c>
      <c r="D58" s="21"/>
      <c r="E58" s="45">
        <f t="shared" si="0"/>
        <v>0.17380639999999997</v>
      </c>
    </row>
    <row r="59" spans="1:5" ht="15.75" x14ac:dyDescent="0.25">
      <c r="A59" s="39">
        <f t="shared" si="1"/>
        <v>54</v>
      </c>
      <c r="B59" s="42"/>
      <c r="C59" s="43">
        <v>20.399999999999999</v>
      </c>
      <c r="D59" s="21"/>
      <c r="E59" s="45">
        <f t="shared" si="0"/>
        <v>0.19269839999999996</v>
      </c>
    </row>
    <row r="60" spans="1:5" ht="15.75" x14ac:dyDescent="0.25">
      <c r="A60" s="39">
        <f t="shared" si="1"/>
        <v>55</v>
      </c>
      <c r="B60" s="42"/>
      <c r="C60" s="43">
        <v>18.2</v>
      </c>
      <c r="D60" s="21"/>
      <c r="E60" s="45">
        <f t="shared" si="0"/>
        <v>0.17191719999999999</v>
      </c>
    </row>
    <row r="61" spans="1:5" ht="15.75" x14ac:dyDescent="0.25">
      <c r="A61" s="39">
        <f t="shared" si="1"/>
        <v>56</v>
      </c>
      <c r="B61" s="42"/>
      <c r="C61" s="43">
        <v>19.399999999999999</v>
      </c>
      <c r="D61" s="21"/>
      <c r="E61" s="45">
        <f t="shared" si="0"/>
        <v>0.18325239999999998</v>
      </c>
    </row>
    <row r="62" spans="1:5" ht="15.75" x14ac:dyDescent="0.25">
      <c r="A62" s="39">
        <f t="shared" si="1"/>
        <v>57</v>
      </c>
      <c r="B62" s="40"/>
      <c r="C62" s="43">
        <v>18.399999999999999</v>
      </c>
      <c r="D62" s="21"/>
      <c r="E62" s="45">
        <f t="shared" si="0"/>
        <v>0.17380639999999997</v>
      </c>
    </row>
    <row r="63" spans="1:5" ht="15.75" x14ac:dyDescent="0.25">
      <c r="A63" s="39">
        <f t="shared" si="1"/>
        <v>58</v>
      </c>
      <c r="B63" s="42"/>
      <c r="C63" s="43">
        <v>18.8</v>
      </c>
      <c r="D63" s="21"/>
      <c r="E63" s="45">
        <f t="shared" si="0"/>
        <v>0.17758479999999999</v>
      </c>
    </row>
    <row r="64" spans="1:5" ht="15.75" x14ac:dyDescent="0.25">
      <c r="A64" s="39">
        <f t="shared" si="1"/>
        <v>59</v>
      </c>
      <c r="B64" s="38"/>
      <c r="C64" s="43">
        <v>18.8</v>
      </c>
      <c r="D64" s="21"/>
      <c r="E64" s="45">
        <f t="shared" si="0"/>
        <v>0.17758479999999999</v>
      </c>
    </row>
    <row r="65" spans="1:5" ht="15.75" x14ac:dyDescent="0.25">
      <c r="A65" s="39">
        <f t="shared" si="1"/>
        <v>60</v>
      </c>
      <c r="B65" s="42"/>
      <c r="C65" s="43">
        <v>19.7</v>
      </c>
      <c r="D65" s="21"/>
      <c r="E65" s="45">
        <f t="shared" si="0"/>
        <v>0.18608619999999998</v>
      </c>
    </row>
    <row r="66" spans="1:5" ht="15.75" x14ac:dyDescent="0.25">
      <c r="A66" s="39">
        <f t="shared" si="1"/>
        <v>61</v>
      </c>
      <c r="B66" s="42"/>
      <c r="C66" s="43">
        <v>21.7</v>
      </c>
      <c r="D66" s="21"/>
      <c r="E66" s="45">
        <f t="shared" si="0"/>
        <v>0.20497819999999997</v>
      </c>
    </row>
    <row r="67" spans="1:5" ht="15.75" x14ac:dyDescent="0.25">
      <c r="A67" s="39">
        <f t="shared" si="1"/>
        <v>62</v>
      </c>
      <c r="B67" s="42"/>
      <c r="C67" s="43">
        <v>19.2</v>
      </c>
      <c r="D67" s="21"/>
      <c r="E67" s="45">
        <f t="shared" si="0"/>
        <v>0.18136319999999997</v>
      </c>
    </row>
    <row r="68" spans="1:5" ht="15.75" x14ac:dyDescent="0.25">
      <c r="A68" s="39">
        <f t="shared" si="1"/>
        <v>63</v>
      </c>
      <c r="B68" s="42"/>
      <c r="C68" s="43">
        <v>17.399999999999999</v>
      </c>
      <c r="D68" s="21"/>
      <c r="E68" s="45">
        <f t="shared" si="0"/>
        <v>0.16436039999999999</v>
      </c>
    </row>
    <row r="69" spans="1:5" ht="15.75" x14ac:dyDescent="0.25">
      <c r="A69" s="39">
        <f t="shared" si="1"/>
        <v>64</v>
      </c>
      <c r="B69" s="42"/>
      <c r="C69" s="43">
        <v>17.5</v>
      </c>
      <c r="D69" s="21"/>
      <c r="E69" s="45">
        <f t="shared" si="0"/>
        <v>0.16530499999999998</v>
      </c>
    </row>
    <row r="70" spans="1:5" ht="15.75" x14ac:dyDescent="0.25">
      <c r="A70" s="39">
        <f t="shared" si="1"/>
        <v>65</v>
      </c>
      <c r="B70" s="42"/>
      <c r="C70" s="43">
        <v>17.100000000000001</v>
      </c>
      <c r="D70" s="21"/>
      <c r="E70" s="45">
        <f t="shared" si="0"/>
        <v>0.16152659999999999</v>
      </c>
    </row>
    <row r="71" spans="1:5" ht="15.75" x14ac:dyDescent="0.25">
      <c r="A71" s="39">
        <f t="shared" si="1"/>
        <v>66</v>
      </c>
      <c r="B71" s="42"/>
      <c r="C71" s="43">
        <v>13.3</v>
      </c>
      <c r="D71" s="21"/>
      <c r="E71" s="45">
        <f t="shared" ref="E71:E134" si="2">C71*0.009446</f>
        <v>0.12563179999999999</v>
      </c>
    </row>
    <row r="72" spans="1:5" ht="15.75" x14ac:dyDescent="0.25">
      <c r="A72" s="39">
        <f t="shared" ref="A72:A79" si="3">1+A71</f>
        <v>67</v>
      </c>
      <c r="B72" s="40"/>
      <c r="C72" s="43">
        <v>15.3</v>
      </c>
      <c r="D72" s="21"/>
      <c r="E72" s="45">
        <f t="shared" si="2"/>
        <v>0.14452380000000001</v>
      </c>
    </row>
    <row r="73" spans="1:5" ht="15.75" x14ac:dyDescent="0.25">
      <c r="A73" s="39">
        <f t="shared" si="3"/>
        <v>68</v>
      </c>
      <c r="B73" s="42"/>
      <c r="C73" s="43">
        <v>16.7</v>
      </c>
      <c r="D73" s="21"/>
      <c r="E73" s="45">
        <f t="shared" si="2"/>
        <v>0.15774819999999998</v>
      </c>
    </row>
    <row r="74" spans="1:5" ht="15.75" x14ac:dyDescent="0.25">
      <c r="A74" s="39">
        <f t="shared" si="3"/>
        <v>69</v>
      </c>
      <c r="B74" s="42"/>
      <c r="C74" s="43">
        <v>18</v>
      </c>
      <c r="D74" s="21"/>
      <c r="E74" s="45">
        <f t="shared" si="2"/>
        <v>0.17002799999999998</v>
      </c>
    </row>
    <row r="75" spans="1:5" ht="15.75" x14ac:dyDescent="0.25">
      <c r="A75" s="39">
        <f t="shared" si="3"/>
        <v>70</v>
      </c>
      <c r="B75" s="42"/>
      <c r="C75" s="43">
        <v>18.2</v>
      </c>
      <c r="D75" s="21"/>
      <c r="E75" s="45">
        <f t="shared" si="2"/>
        <v>0.17191719999999999</v>
      </c>
    </row>
    <row r="76" spans="1:5" ht="15.75" x14ac:dyDescent="0.25">
      <c r="A76" s="39">
        <f t="shared" si="3"/>
        <v>71</v>
      </c>
      <c r="B76" s="42"/>
      <c r="C76" s="43">
        <v>17.8</v>
      </c>
      <c r="D76" s="21"/>
      <c r="E76" s="45">
        <f t="shared" si="2"/>
        <v>0.1681388</v>
      </c>
    </row>
    <row r="77" spans="1:5" ht="15.75" x14ac:dyDescent="0.25">
      <c r="A77" s="39">
        <f t="shared" si="3"/>
        <v>72</v>
      </c>
      <c r="B77" s="42"/>
      <c r="C77" s="43">
        <v>17.100000000000001</v>
      </c>
      <c r="D77" s="21"/>
      <c r="E77" s="45">
        <f t="shared" si="2"/>
        <v>0.16152659999999999</v>
      </c>
    </row>
    <row r="78" spans="1:5" ht="15.75" x14ac:dyDescent="0.25">
      <c r="A78" s="39">
        <f t="shared" si="3"/>
        <v>73</v>
      </c>
      <c r="B78" s="40"/>
      <c r="C78" s="43">
        <v>17.3</v>
      </c>
      <c r="D78" s="21"/>
      <c r="E78" s="45">
        <f t="shared" si="2"/>
        <v>0.1634158</v>
      </c>
    </row>
    <row r="79" spans="1:5" ht="15.75" x14ac:dyDescent="0.25">
      <c r="A79" s="39">
        <f t="shared" si="3"/>
        <v>74</v>
      </c>
      <c r="B79" s="41"/>
      <c r="C79" s="43">
        <v>17.100000000000001</v>
      </c>
      <c r="D79" s="21"/>
      <c r="E79" s="45">
        <f t="shared" si="2"/>
        <v>0.16152659999999999</v>
      </c>
    </row>
    <row r="80" spans="1:5" ht="15.75" x14ac:dyDescent="0.25">
      <c r="A80" s="39">
        <f>1+A79</f>
        <v>75</v>
      </c>
      <c r="B80" s="42"/>
      <c r="C80" s="43">
        <v>14.7</v>
      </c>
      <c r="D80" s="21"/>
      <c r="E80" s="45">
        <f t="shared" si="2"/>
        <v>0.13885619999999999</v>
      </c>
    </row>
    <row r="81" spans="1:5" ht="15.75" x14ac:dyDescent="0.25">
      <c r="A81" s="39">
        <f t="shared" ref="A81:A100" si="4">1+A80</f>
        <v>76</v>
      </c>
      <c r="B81" s="42"/>
      <c r="C81" s="43">
        <v>14.8</v>
      </c>
      <c r="D81" s="21"/>
      <c r="E81" s="45">
        <f t="shared" si="2"/>
        <v>0.1398008</v>
      </c>
    </row>
    <row r="82" spans="1:5" ht="15.75" x14ac:dyDescent="0.25">
      <c r="A82" s="39">
        <f t="shared" si="4"/>
        <v>77</v>
      </c>
      <c r="B82" s="40"/>
      <c r="C82" s="43">
        <v>16</v>
      </c>
      <c r="D82" s="21"/>
      <c r="E82" s="45">
        <f t="shared" si="2"/>
        <v>0.15113599999999999</v>
      </c>
    </row>
    <row r="83" spans="1:5" ht="15.75" x14ac:dyDescent="0.25">
      <c r="A83" s="39">
        <f t="shared" si="4"/>
        <v>78</v>
      </c>
      <c r="B83" s="42"/>
      <c r="C83" s="43">
        <v>16.3</v>
      </c>
      <c r="D83" s="21"/>
      <c r="E83" s="45">
        <f t="shared" si="2"/>
        <v>0.15396979999999999</v>
      </c>
    </row>
    <row r="84" spans="1:5" ht="16.5" customHeight="1" x14ac:dyDescent="0.25">
      <c r="A84" s="39">
        <f t="shared" si="4"/>
        <v>79</v>
      </c>
      <c r="B84" s="38"/>
      <c r="C84" s="43">
        <v>17</v>
      </c>
      <c r="D84" s="21"/>
      <c r="E84" s="45">
        <f t="shared" si="2"/>
        <v>0.160582</v>
      </c>
    </row>
    <row r="85" spans="1:5" ht="15.75" x14ac:dyDescent="0.25">
      <c r="A85" s="39">
        <f t="shared" si="4"/>
        <v>80</v>
      </c>
      <c r="B85" s="42"/>
      <c r="C85" s="43">
        <v>17.8</v>
      </c>
      <c r="D85" s="21"/>
      <c r="E85" s="45">
        <f t="shared" si="2"/>
        <v>0.1681388</v>
      </c>
    </row>
    <row r="86" spans="1:5" ht="15.75" x14ac:dyDescent="0.25">
      <c r="A86" s="39">
        <f t="shared" si="4"/>
        <v>81</v>
      </c>
      <c r="B86" s="42"/>
      <c r="C86" s="43">
        <v>16.600000000000001</v>
      </c>
      <c r="D86" s="21"/>
      <c r="E86" s="45">
        <f t="shared" si="2"/>
        <v>0.15680360000000002</v>
      </c>
    </row>
    <row r="87" spans="1:5" ht="31.5" customHeight="1" x14ac:dyDescent="0.25">
      <c r="A87" s="39">
        <f t="shared" si="4"/>
        <v>82</v>
      </c>
      <c r="B87" s="38"/>
      <c r="C87" s="43">
        <v>17</v>
      </c>
      <c r="D87" s="21"/>
      <c r="E87" s="45">
        <f t="shared" si="2"/>
        <v>0.160582</v>
      </c>
    </row>
    <row r="88" spans="1:5" ht="15.75" x14ac:dyDescent="0.25">
      <c r="A88" s="39">
        <f t="shared" si="4"/>
        <v>83</v>
      </c>
      <c r="B88" s="42"/>
      <c r="C88" s="43">
        <v>16.600000000000001</v>
      </c>
      <c r="D88" s="21"/>
      <c r="E88" s="45">
        <f t="shared" si="2"/>
        <v>0.15680360000000002</v>
      </c>
    </row>
    <row r="89" spans="1:5" ht="15.75" x14ac:dyDescent="0.25">
      <c r="A89" s="39">
        <f t="shared" si="4"/>
        <v>84</v>
      </c>
      <c r="B89" s="40"/>
      <c r="C89" s="43">
        <v>17</v>
      </c>
      <c r="D89" s="21"/>
      <c r="E89" s="45">
        <f t="shared" si="2"/>
        <v>0.160582</v>
      </c>
    </row>
    <row r="90" spans="1:5" ht="15.75" x14ac:dyDescent="0.25">
      <c r="A90" s="39">
        <f t="shared" si="4"/>
        <v>85</v>
      </c>
      <c r="B90" s="38"/>
      <c r="C90" s="43">
        <v>17.8</v>
      </c>
      <c r="D90" s="21"/>
      <c r="E90" s="45">
        <f t="shared" si="2"/>
        <v>0.1681388</v>
      </c>
    </row>
    <row r="91" spans="1:5" ht="15.75" x14ac:dyDescent="0.25">
      <c r="A91" s="39">
        <f t="shared" si="4"/>
        <v>86</v>
      </c>
      <c r="B91" s="40"/>
      <c r="C91" s="43">
        <v>17.8</v>
      </c>
      <c r="D91" s="21"/>
      <c r="E91" s="45">
        <f t="shared" si="2"/>
        <v>0.1681388</v>
      </c>
    </row>
    <row r="92" spans="1:5" ht="15.75" x14ac:dyDescent="0.25">
      <c r="A92" s="39">
        <f t="shared" si="4"/>
        <v>87</v>
      </c>
      <c r="B92" s="42"/>
      <c r="C92" s="43">
        <v>14.9</v>
      </c>
      <c r="D92" s="21"/>
      <c r="E92" s="45">
        <f t="shared" si="2"/>
        <v>0.14074539999999999</v>
      </c>
    </row>
    <row r="93" spans="1:5" ht="15.75" x14ac:dyDescent="0.25">
      <c r="A93" s="39">
        <f t="shared" si="4"/>
        <v>88</v>
      </c>
      <c r="B93" s="42"/>
      <c r="C93" s="43">
        <v>15.9</v>
      </c>
      <c r="D93" s="21"/>
      <c r="E93" s="45">
        <f t="shared" si="2"/>
        <v>0.1501914</v>
      </c>
    </row>
    <row r="94" spans="1:5" ht="15.75" x14ac:dyDescent="0.25">
      <c r="A94" s="39">
        <f t="shared" si="4"/>
        <v>89</v>
      </c>
      <c r="B94" s="42"/>
      <c r="C94" s="43">
        <v>14.9</v>
      </c>
      <c r="D94" s="21"/>
      <c r="E94" s="45">
        <f t="shared" si="2"/>
        <v>0.14074539999999999</v>
      </c>
    </row>
    <row r="95" spans="1:5" ht="15.75" x14ac:dyDescent="0.25">
      <c r="A95" s="39">
        <f t="shared" si="4"/>
        <v>90</v>
      </c>
      <c r="B95" s="42"/>
      <c r="C95" s="43">
        <v>15.4</v>
      </c>
      <c r="D95" s="21"/>
      <c r="E95" s="45">
        <f t="shared" si="2"/>
        <v>0.1454684</v>
      </c>
    </row>
    <row r="96" spans="1:5" ht="28.5" customHeight="1" x14ac:dyDescent="0.25">
      <c r="A96" s="39">
        <f t="shared" si="4"/>
        <v>91</v>
      </c>
      <c r="B96" s="38"/>
      <c r="C96" s="43">
        <v>16.8</v>
      </c>
      <c r="D96" s="21"/>
      <c r="E96" s="45">
        <f t="shared" si="2"/>
        <v>0.15869279999999999</v>
      </c>
    </row>
    <row r="97" spans="1:5" ht="15.75" x14ac:dyDescent="0.25">
      <c r="A97" s="39">
        <f t="shared" si="4"/>
        <v>92</v>
      </c>
      <c r="B97" s="40"/>
      <c r="C97" s="43">
        <v>16</v>
      </c>
      <c r="D97" s="21"/>
      <c r="E97" s="45">
        <f t="shared" si="2"/>
        <v>0.15113599999999999</v>
      </c>
    </row>
    <row r="98" spans="1:5" ht="15.75" customHeight="1" x14ac:dyDescent="0.25">
      <c r="A98" s="39">
        <f t="shared" si="4"/>
        <v>93</v>
      </c>
      <c r="B98" s="38"/>
      <c r="C98" s="43">
        <v>14.9</v>
      </c>
      <c r="D98" s="21"/>
      <c r="E98" s="45">
        <f t="shared" si="2"/>
        <v>0.14074539999999999</v>
      </c>
    </row>
    <row r="99" spans="1:5" ht="30" customHeight="1" x14ac:dyDescent="0.25">
      <c r="A99" s="39">
        <f t="shared" si="4"/>
        <v>94</v>
      </c>
      <c r="B99" s="38"/>
      <c r="C99" s="43">
        <v>16.5</v>
      </c>
      <c r="D99" s="21"/>
      <c r="E99" s="45">
        <f t="shared" si="2"/>
        <v>0.155859</v>
      </c>
    </row>
    <row r="100" spans="1:5" ht="15.75" x14ac:dyDescent="0.25">
      <c r="A100" s="39">
        <f t="shared" si="4"/>
        <v>95</v>
      </c>
      <c r="B100" s="42"/>
      <c r="C100" s="43">
        <v>17.3</v>
      </c>
      <c r="D100" s="21"/>
      <c r="E100" s="45">
        <f t="shared" si="2"/>
        <v>0.1634158</v>
      </c>
    </row>
    <row r="101" spans="1:5" ht="15.75" x14ac:dyDescent="0.25">
      <c r="A101" s="39">
        <f>1+A100</f>
        <v>96</v>
      </c>
      <c r="B101" s="42"/>
      <c r="C101" s="43">
        <v>16.600000000000001</v>
      </c>
      <c r="D101" s="21"/>
      <c r="E101" s="45">
        <f t="shared" si="2"/>
        <v>0.15680360000000002</v>
      </c>
    </row>
    <row r="102" spans="1:5" ht="15.75" x14ac:dyDescent="0.25">
      <c r="A102" s="39">
        <f t="shared" ref="A102:A165" si="5">1+A101</f>
        <v>97</v>
      </c>
      <c r="B102" s="42"/>
      <c r="C102" s="43">
        <v>17.3</v>
      </c>
      <c r="D102" s="21"/>
      <c r="E102" s="45">
        <f t="shared" si="2"/>
        <v>0.1634158</v>
      </c>
    </row>
    <row r="103" spans="1:5" ht="15.75" x14ac:dyDescent="0.25">
      <c r="A103" s="39">
        <f t="shared" si="5"/>
        <v>98</v>
      </c>
      <c r="B103" s="42"/>
      <c r="C103" s="43">
        <v>17.100000000000001</v>
      </c>
      <c r="D103" s="21"/>
      <c r="E103" s="45">
        <f t="shared" si="2"/>
        <v>0.16152659999999999</v>
      </c>
    </row>
    <row r="104" spans="1:5" ht="15.75" x14ac:dyDescent="0.25">
      <c r="A104" s="39">
        <f t="shared" si="5"/>
        <v>99</v>
      </c>
      <c r="B104" s="40"/>
      <c r="C104" s="43">
        <v>18.100000000000001</v>
      </c>
      <c r="D104" s="21"/>
      <c r="E104" s="45">
        <f t="shared" si="2"/>
        <v>0.1709726</v>
      </c>
    </row>
    <row r="105" spans="1:5" ht="15.75" x14ac:dyDescent="0.25">
      <c r="A105" s="39">
        <f t="shared" si="5"/>
        <v>100</v>
      </c>
      <c r="B105" s="42"/>
      <c r="C105" s="43">
        <v>17.5</v>
      </c>
      <c r="D105" s="21"/>
      <c r="E105" s="45">
        <f t="shared" si="2"/>
        <v>0.16530499999999998</v>
      </c>
    </row>
    <row r="106" spans="1:5" ht="15.75" x14ac:dyDescent="0.25">
      <c r="A106" s="39">
        <f t="shared" si="5"/>
        <v>101</v>
      </c>
      <c r="B106" s="42"/>
      <c r="C106" s="43">
        <v>16.5</v>
      </c>
      <c r="D106" s="21"/>
      <c r="E106" s="45">
        <f t="shared" si="2"/>
        <v>0.155859</v>
      </c>
    </row>
    <row r="107" spans="1:5" ht="15.75" x14ac:dyDescent="0.25">
      <c r="A107" s="39">
        <f t="shared" si="5"/>
        <v>102</v>
      </c>
      <c r="B107" s="42"/>
      <c r="C107" s="43">
        <v>16.5</v>
      </c>
      <c r="D107" s="21"/>
      <c r="E107" s="45">
        <f t="shared" si="2"/>
        <v>0.155859</v>
      </c>
    </row>
    <row r="108" spans="1:5" ht="15.75" x14ac:dyDescent="0.25">
      <c r="A108" s="39">
        <f t="shared" si="5"/>
        <v>103</v>
      </c>
      <c r="B108" s="40"/>
      <c r="C108" s="43">
        <v>16.8</v>
      </c>
      <c r="D108" s="21"/>
      <c r="E108" s="45">
        <f t="shared" si="2"/>
        <v>0.15869279999999999</v>
      </c>
    </row>
    <row r="109" spans="1:5" ht="15.75" x14ac:dyDescent="0.25">
      <c r="A109" s="39">
        <f t="shared" si="5"/>
        <v>104</v>
      </c>
      <c r="B109" s="42"/>
      <c r="C109" s="43">
        <v>16.3</v>
      </c>
      <c r="D109" s="21"/>
      <c r="E109" s="45">
        <f t="shared" si="2"/>
        <v>0.15396979999999999</v>
      </c>
    </row>
    <row r="110" spans="1:5" ht="15.75" x14ac:dyDescent="0.25">
      <c r="A110" s="39">
        <f t="shared" si="5"/>
        <v>105</v>
      </c>
      <c r="B110" s="42"/>
      <c r="C110" s="43">
        <v>17</v>
      </c>
      <c r="D110" s="21"/>
      <c r="E110" s="45">
        <f t="shared" si="2"/>
        <v>0.160582</v>
      </c>
    </row>
    <row r="111" spans="1:5" ht="15.75" x14ac:dyDescent="0.25">
      <c r="A111" s="39">
        <f t="shared" si="5"/>
        <v>106</v>
      </c>
      <c r="B111" s="42"/>
      <c r="C111" s="43">
        <v>17.3</v>
      </c>
      <c r="D111" s="21"/>
      <c r="E111" s="45">
        <f t="shared" si="2"/>
        <v>0.1634158</v>
      </c>
    </row>
    <row r="112" spans="1:5" ht="15.75" x14ac:dyDescent="0.25">
      <c r="A112" s="39">
        <f t="shared" si="5"/>
        <v>107</v>
      </c>
      <c r="B112" s="42"/>
      <c r="C112" s="43">
        <v>18</v>
      </c>
      <c r="D112" s="21"/>
      <c r="E112" s="45">
        <f t="shared" si="2"/>
        <v>0.17002799999999998</v>
      </c>
    </row>
    <row r="113" spans="1:5" ht="15.75" x14ac:dyDescent="0.25">
      <c r="A113" s="39">
        <f t="shared" si="5"/>
        <v>108</v>
      </c>
      <c r="B113" s="42"/>
      <c r="C113" s="43">
        <v>14.9</v>
      </c>
      <c r="D113" s="21"/>
      <c r="E113" s="45">
        <f t="shared" si="2"/>
        <v>0.14074539999999999</v>
      </c>
    </row>
    <row r="114" spans="1:5" ht="15.75" x14ac:dyDescent="0.25">
      <c r="A114" s="39">
        <f t="shared" si="5"/>
        <v>109</v>
      </c>
      <c r="B114" s="42"/>
      <c r="C114" s="43">
        <v>15.7</v>
      </c>
      <c r="D114" s="21"/>
      <c r="E114" s="45">
        <f t="shared" si="2"/>
        <v>0.1483022</v>
      </c>
    </row>
    <row r="115" spans="1:5" ht="15.75" x14ac:dyDescent="0.25">
      <c r="A115" s="39">
        <f t="shared" si="5"/>
        <v>110</v>
      </c>
      <c r="B115" s="42"/>
      <c r="C115" s="43">
        <v>19.7</v>
      </c>
      <c r="D115" s="21"/>
      <c r="E115" s="45">
        <f t="shared" si="2"/>
        <v>0.18608619999999998</v>
      </c>
    </row>
    <row r="116" spans="1:5" ht="15.75" x14ac:dyDescent="0.25">
      <c r="A116" s="39">
        <f t="shared" si="5"/>
        <v>111</v>
      </c>
      <c r="B116" s="42"/>
      <c r="C116" s="43">
        <v>16.899999999999999</v>
      </c>
      <c r="D116" s="21"/>
      <c r="E116" s="45">
        <f t="shared" si="2"/>
        <v>0.15963739999999998</v>
      </c>
    </row>
    <row r="117" spans="1:5" ht="15.75" x14ac:dyDescent="0.25">
      <c r="A117" s="39">
        <f t="shared" si="5"/>
        <v>112</v>
      </c>
      <c r="B117" s="42"/>
      <c r="C117" s="43">
        <v>17.8</v>
      </c>
      <c r="D117" s="21"/>
      <c r="E117" s="45">
        <f t="shared" si="2"/>
        <v>0.1681388</v>
      </c>
    </row>
    <row r="118" spans="1:5" ht="15.75" x14ac:dyDescent="0.25">
      <c r="A118" s="39">
        <f t="shared" si="5"/>
        <v>113</v>
      </c>
      <c r="B118" s="42"/>
      <c r="C118" s="43">
        <v>17.399999999999999</v>
      </c>
      <c r="D118" s="21"/>
      <c r="E118" s="45">
        <f t="shared" si="2"/>
        <v>0.16436039999999999</v>
      </c>
    </row>
    <row r="119" spans="1:5" ht="15.75" x14ac:dyDescent="0.25">
      <c r="A119" s="39">
        <f t="shared" si="5"/>
        <v>114</v>
      </c>
      <c r="B119" s="42"/>
      <c r="C119" s="43">
        <v>18.3</v>
      </c>
      <c r="D119" s="21"/>
      <c r="E119" s="45">
        <f t="shared" si="2"/>
        <v>0.17286180000000001</v>
      </c>
    </row>
    <row r="120" spans="1:5" ht="15.75" x14ac:dyDescent="0.25">
      <c r="A120" s="39">
        <f t="shared" si="5"/>
        <v>115</v>
      </c>
      <c r="B120" s="42"/>
      <c r="C120" s="43">
        <v>17.3</v>
      </c>
      <c r="D120" s="21"/>
      <c r="E120" s="45">
        <f t="shared" si="2"/>
        <v>0.1634158</v>
      </c>
    </row>
    <row r="121" spans="1:5" ht="15.75" x14ac:dyDescent="0.25">
      <c r="A121" s="39">
        <f t="shared" si="5"/>
        <v>116</v>
      </c>
      <c r="B121" s="42"/>
      <c r="C121" s="43">
        <v>18</v>
      </c>
      <c r="D121" s="21"/>
      <c r="E121" s="45">
        <f t="shared" si="2"/>
        <v>0.17002799999999998</v>
      </c>
    </row>
    <row r="122" spans="1:5" ht="15.75" x14ac:dyDescent="0.25">
      <c r="A122" s="39">
        <f t="shared" si="5"/>
        <v>117</v>
      </c>
      <c r="B122" s="42"/>
      <c r="C122" s="43">
        <v>22.3</v>
      </c>
      <c r="D122" s="21"/>
      <c r="E122" s="45">
        <f t="shared" si="2"/>
        <v>0.21064579999999999</v>
      </c>
    </row>
    <row r="123" spans="1:5" ht="15.75" x14ac:dyDescent="0.25">
      <c r="A123" s="39">
        <f t="shared" si="5"/>
        <v>118</v>
      </c>
      <c r="B123" s="42"/>
      <c r="C123" s="43">
        <v>18.100000000000001</v>
      </c>
      <c r="D123" s="21"/>
      <c r="E123" s="45">
        <f t="shared" si="2"/>
        <v>0.1709726</v>
      </c>
    </row>
    <row r="124" spans="1:5" ht="15.75" x14ac:dyDescent="0.25">
      <c r="A124" s="39">
        <f t="shared" si="5"/>
        <v>119</v>
      </c>
      <c r="B124" s="42"/>
      <c r="C124" s="43">
        <v>18</v>
      </c>
      <c r="D124" s="21"/>
      <c r="E124" s="45">
        <f t="shared" si="2"/>
        <v>0.17002799999999998</v>
      </c>
    </row>
    <row r="125" spans="1:5" ht="15.75" x14ac:dyDescent="0.25">
      <c r="A125" s="39">
        <f t="shared" si="5"/>
        <v>120</v>
      </c>
      <c r="B125" s="42"/>
      <c r="C125" s="43">
        <v>18</v>
      </c>
      <c r="D125" s="21"/>
      <c r="E125" s="45">
        <f t="shared" si="2"/>
        <v>0.17002799999999998</v>
      </c>
    </row>
    <row r="126" spans="1:5" ht="15.75" x14ac:dyDescent="0.25">
      <c r="A126" s="39">
        <f t="shared" si="5"/>
        <v>121</v>
      </c>
      <c r="B126" s="42"/>
      <c r="C126" s="43">
        <v>17.8</v>
      </c>
      <c r="D126" s="21"/>
      <c r="E126" s="45">
        <f t="shared" si="2"/>
        <v>0.1681388</v>
      </c>
    </row>
    <row r="127" spans="1:5" ht="15.75" x14ac:dyDescent="0.25">
      <c r="A127" s="39">
        <f t="shared" si="5"/>
        <v>122</v>
      </c>
      <c r="B127" s="38"/>
      <c r="C127" s="43">
        <v>19.600000000000001</v>
      </c>
      <c r="D127" s="21"/>
      <c r="E127" s="45">
        <f t="shared" si="2"/>
        <v>0.18514160000000002</v>
      </c>
    </row>
    <row r="128" spans="1:5" ht="15.75" x14ac:dyDescent="0.25">
      <c r="A128" s="39">
        <f t="shared" si="5"/>
        <v>123</v>
      </c>
      <c r="B128" s="42"/>
      <c r="C128" s="43">
        <v>15.2</v>
      </c>
      <c r="D128" s="21"/>
      <c r="E128" s="45">
        <f t="shared" si="2"/>
        <v>0.14357919999999999</v>
      </c>
    </row>
    <row r="129" spans="1:5" ht="15.75" x14ac:dyDescent="0.25">
      <c r="A129" s="39">
        <f t="shared" si="5"/>
        <v>124</v>
      </c>
      <c r="B129" s="42"/>
      <c r="C129" s="43">
        <v>18.399999999999999</v>
      </c>
      <c r="D129" s="21"/>
      <c r="E129" s="45">
        <f t="shared" si="2"/>
        <v>0.17380639999999997</v>
      </c>
    </row>
    <row r="130" spans="1:5" ht="15.75" x14ac:dyDescent="0.25">
      <c r="A130" s="39">
        <f t="shared" si="5"/>
        <v>125</v>
      </c>
      <c r="B130" s="42"/>
      <c r="C130" s="43">
        <v>15.8</v>
      </c>
      <c r="D130" s="21"/>
      <c r="E130" s="45">
        <f t="shared" si="2"/>
        <v>0.14924680000000001</v>
      </c>
    </row>
    <row r="131" spans="1:5" ht="15.75" x14ac:dyDescent="0.25">
      <c r="A131" s="39">
        <f t="shared" si="5"/>
        <v>126</v>
      </c>
      <c r="B131" s="38"/>
      <c r="C131" s="43">
        <v>16.3</v>
      </c>
      <c r="D131" s="21"/>
      <c r="E131" s="45">
        <f t="shared" si="2"/>
        <v>0.15396979999999999</v>
      </c>
    </row>
    <row r="132" spans="1:5" ht="15.75" x14ac:dyDescent="0.25">
      <c r="A132" s="39">
        <f t="shared" si="5"/>
        <v>127</v>
      </c>
      <c r="B132" s="42"/>
      <c r="C132" s="43">
        <v>17.899999999999999</v>
      </c>
      <c r="D132" s="21"/>
      <c r="E132" s="45">
        <f t="shared" si="2"/>
        <v>0.16908339999999997</v>
      </c>
    </row>
    <row r="133" spans="1:5" ht="15.75" x14ac:dyDescent="0.25">
      <c r="A133" s="39">
        <f t="shared" si="5"/>
        <v>128</v>
      </c>
      <c r="B133" s="42"/>
      <c r="C133" s="43">
        <v>17.399999999999999</v>
      </c>
      <c r="D133" s="21"/>
      <c r="E133" s="45">
        <f t="shared" si="2"/>
        <v>0.16436039999999999</v>
      </c>
    </row>
    <row r="134" spans="1:5" ht="15.75" x14ac:dyDescent="0.25">
      <c r="A134" s="39">
        <f t="shared" si="5"/>
        <v>129</v>
      </c>
      <c r="B134" s="42"/>
      <c r="C134" s="43">
        <v>18.2</v>
      </c>
      <c r="D134" s="21"/>
      <c r="E134" s="45">
        <f t="shared" si="2"/>
        <v>0.17191719999999999</v>
      </c>
    </row>
    <row r="135" spans="1:5" ht="27" customHeight="1" x14ac:dyDescent="0.25">
      <c r="A135" s="39">
        <f t="shared" si="5"/>
        <v>130</v>
      </c>
      <c r="B135" s="38"/>
      <c r="C135" s="43">
        <v>17</v>
      </c>
      <c r="D135" s="21"/>
      <c r="E135" s="45">
        <f t="shared" ref="E135:E198" si="6">C135*0.009446</f>
        <v>0.160582</v>
      </c>
    </row>
    <row r="136" spans="1:5" ht="15.75" x14ac:dyDescent="0.25">
      <c r="A136" s="39">
        <f t="shared" si="5"/>
        <v>131</v>
      </c>
      <c r="B136" s="42"/>
      <c r="C136" s="43">
        <v>18.8</v>
      </c>
      <c r="D136" s="21"/>
      <c r="E136" s="45">
        <f t="shared" si="6"/>
        <v>0.17758479999999999</v>
      </c>
    </row>
    <row r="137" spans="1:5" ht="15.75" x14ac:dyDescent="0.25">
      <c r="A137" s="39">
        <f t="shared" si="5"/>
        <v>132</v>
      </c>
      <c r="B137" s="42"/>
      <c r="C137" s="43">
        <v>15</v>
      </c>
      <c r="D137" s="21"/>
      <c r="E137" s="45">
        <f t="shared" si="6"/>
        <v>0.14168999999999998</v>
      </c>
    </row>
    <row r="138" spans="1:5" ht="15.75" x14ac:dyDescent="0.25">
      <c r="A138" s="39">
        <f>1+A137</f>
        <v>133</v>
      </c>
      <c r="B138" s="42"/>
      <c r="C138" s="43">
        <v>18.100000000000001</v>
      </c>
      <c r="D138" s="21"/>
      <c r="E138" s="45">
        <f t="shared" si="6"/>
        <v>0.1709726</v>
      </c>
    </row>
    <row r="139" spans="1:5" ht="15.75" x14ac:dyDescent="0.25">
      <c r="A139" s="39">
        <f t="shared" si="5"/>
        <v>134</v>
      </c>
      <c r="B139" s="42"/>
      <c r="C139" s="43">
        <v>14.9</v>
      </c>
      <c r="D139" s="21"/>
      <c r="E139" s="45">
        <f t="shared" si="6"/>
        <v>0.14074539999999999</v>
      </c>
    </row>
    <row r="140" spans="1:5" ht="15.75" x14ac:dyDescent="0.25">
      <c r="A140" s="39">
        <f t="shared" si="5"/>
        <v>135</v>
      </c>
      <c r="B140" s="40"/>
      <c r="C140" s="43">
        <v>17.899999999999999</v>
      </c>
      <c r="D140" s="21"/>
      <c r="E140" s="45">
        <f t="shared" si="6"/>
        <v>0.16908339999999997</v>
      </c>
    </row>
    <row r="141" spans="1:5" ht="15.75" x14ac:dyDescent="0.25">
      <c r="A141" s="39">
        <f t="shared" si="5"/>
        <v>136</v>
      </c>
      <c r="B141" s="42"/>
      <c r="C141" s="43">
        <v>15.5</v>
      </c>
      <c r="D141" s="21"/>
      <c r="E141" s="45">
        <f t="shared" si="6"/>
        <v>0.14641299999999999</v>
      </c>
    </row>
    <row r="142" spans="1:5" ht="15.75" x14ac:dyDescent="0.25">
      <c r="A142" s="39">
        <f t="shared" si="5"/>
        <v>137</v>
      </c>
      <c r="B142" s="42"/>
      <c r="C142" s="43">
        <v>17.899999999999999</v>
      </c>
      <c r="D142" s="21"/>
      <c r="E142" s="45">
        <f t="shared" si="6"/>
        <v>0.16908339999999997</v>
      </c>
    </row>
    <row r="143" spans="1:5" ht="18.75" customHeight="1" x14ac:dyDescent="0.25">
      <c r="A143" s="39">
        <f t="shared" si="5"/>
        <v>138</v>
      </c>
      <c r="B143" s="38"/>
      <c r="C143" s="43">
        <v>16</v>
      </c>
      <c r="D143" s="37"/>
      <c r="E143" s="45">
        <f t="shared" si="6"/>
        <v>0.15113599999999999</v>
      </c>
    </row>
    <row r="144" spans="1:5" ht="15.75" x14ac:dyDescent="0.25">
      <c r="A144" s="39">
        <f t="shared" si="5"/>
        <v>139</v>
      </c>
      <c r="B144" s="38"/>
      <c r="C144" s="43">
        <v>18.3</v>
      </c>
      <c r="D144" s="21"/>
      <c r="E144" s="45">
        <f t="shared" si="6"/>
        <v>0.17286180000000001</v>
      </c>
    </row>
    <row r="145" spans="1:5" ht="15.75" x14ac:dyDescent="0.25">
      <c r="A145" s="39">
        <f t="shared" si="5"/>
        <v>140</v>
      </c>
      <c r="B145" s="38"/>
      <c r="C145" s="43">
        <v>15.4</v>
      </c>
      <c r="D145" s="21"/>
      <c r="E145" s="45">
        <f t="shared" si="6"/>
        <v>0.1454684</v>
      </c>
    </row>
    <row r="146" spans="1:5" ht="15.75" x14ac:dyDescent="0.25">
      <c r="A146" s="39">
        <f t="shared" si="5"/>
        <v>141</v>
      </c>
      <c r="B146" s="42"/>
      <c r="C146" s="43">
        <v>17.100000000000001</v>
      </c>
      <c r="D146" s="21"/>
      <c r="E146" s="45">
        <f t="shared" si="6"/>
        <v>0.16152659999999999</v>
      </c>
    </row>
    <row r="147" spans="1:5" ht="15.75" x14ac:dyDescent="0.25">
      <c r="A147" s="39">
        <f t="shared" si="5"/>
        <v>142</v>
      </c>
      <c r="B147" s="40"/>
      <c r="C147" s="43">
        <v>14.2</v>
      </c>
      <c r="D147" s="21"/>
      <c r="E147" s="45">
        <f t="shared" si="6"/>
        <v>0.13413319999999998</v>
      </c>
    </row>
    <row r="148" spans="1:5" ht="15.75" x14ac:dyDescent="0.25">
      <c r="A148" s="39">
        <f t="shared" si="5"/>
        <v>143</v>
      </c>
      <c r="B148" s="42"/>
      <c r="C148" s="43">
        <v>18.2</v>
      </c>
      <c r="D148" s="21"/>
      <c r="E148" s="45">
        <f t="shared" si="6"/>
        <v>0.17191719999999999</v>
      </c>
    </row>
    <row r="149" spans="1:5" ht="15.75" x14ac:dyDescent="0.25">
      <c r="A149" s="39">
        <f t="shared" si="5"/>
        <v>144</v>
      </c>
      <c r="B149" s="42"/>
      <c r="C149" s="43">
        <v>15.3</v>
      </c>
      <c r="D149" s="21"/>
      <c r="E149" s="45">
        <f t="shared" si="6"/>
        <v>0.14452380000000001</v>
      </c>
    </row>
    <row r="150" spans="1:5" ht="15.75" x14ac:dyDescent="0.25">
      <c r="A150" s="39">
        <f t="shared" si="5"/>
        <v>145</v>
      </c>
      <c r="B150" s="42"/>
      <c r="C150" s="43">
        <v>18.5</v>
      </c>
      <c r="D150" s="21"/>
      <c r="E150" s="45">
        <f t="shared" si="6"/>
        <v>0.17475099999999999</v>
      </c>
    </row>
    <row r="151" spans="1:5" ht="15.75" x14ac:dyDescent="0.25">
      <c r="A151" s="39">
        <f t="shared" si="5"/>
        <v>146</v>
      </c>
      <c r="B151" s="42"/>
      <c r="C151" s="43">
        <v>16.399999999999999</v>
      </c>
      <c r="D151" s="21"/>
      <c r="E151" s="45">
        <f t="shared" si="6"/>
        <v>0.15491439999999998</v>
      </c>
    </row>
    <row r="152" spans="1:5" ht="15.75" x14ac:dyDescent="0.25">
      <c r="A152" s="39">
        <f t="shared" si="5"/>
        <v>147</v>
      </c>
      <c r="B152" s="42"/>
      <c r="C152" s="43">
        <v>18</v>
      </c>
      <c r="D152" s="21"/>
      <c r="E152" s="45">
        <f t="shared" si="6"/>
        <v>0.17002799999999998</v>
      </c>
    </row>
    <row r="153" spans="1:5" ht="15.75" x14ac:dyDescent="0.25">
      <c r="A153" s="39">
        <f t="shared" si="5"/>
        <v>148</v>
      </c>
      <c r="B153" s="42"/>
      <c r="C153" s="43">
        <v>16</v>
      </c>
      <c r="D153" s="21"/>
      <c r="E153" s="45">
        <f t="shared" si="6"/>
        <v>0.15113599999999999</v>
      </c>
    </row>
    <row r="154" spans="1:5" ht="15.75" x14ac:dyDescent="0.25">
      <c r="A154" s="39">
        <f t="shared" si="5"/>
        <v>149</v>
      </c>
      <c r="B154" s="42"/>
      <c r="C154" s="43">
        <v>16.5</v>
      </c>
      <c r="D154" s="21"/>
      <c r="E154" s="45">
        <f t="shared" si="6"/>
        <v>0.155859</v>
      </c>
    </row>
    <row r="155" spans="1:5" ht="15.75" x14ac:dyDescent="0.25">
      <c r="A155" s="39">
        <f t="shared" si="5"/>
        <v>150</v>
      </c>
      <c r="B155" s="40"/>
      <c r="C155" s="43">
        <v>16</v>
      </c>
      <c r="D155" s="21"/>
      <c r="E155" s="45">
        <f t="shared" si="6"/>
        <v>0.15113599999999999</v>
      </c>
    </row>
    <row r="156" spans="1:5" ht="15.75" x14ac:dyDescent="0.25">
      <c r="A156" s="39">
        <f t="shared" si="5"/>
        <v>151</v>
      </c>
      <c r="B156" s="42"/>
      <c r="C156" s="43">
        <v>13.3</v>
      </c>
      <c r="D156" s="21"/>
      <c r="E156" s="45">
        <f t="shared" si="6"/>
        <v>0.12563179999999999</v>
      </c>
    </row>
    <row r="157" spans="1:5" ht="15.75" x14ac:dyDescent="0.25">
      <c r="A157" s="39">
        <f t="shared" si="5"/>
        <v>152</v>
      </c>
      <c r="B157" s="42"/>
      <c r="C157" s="43">
        <v>16</v>
      </c>
      <c r="D157" s="21"/>
      <c r="E157" s="45">
        <f t="shared" si="6"/>
        <v>0.15113599999999999</v>
      </c>
    </row>
    <row r="158" spans="1:5" ht="15.75" x14ac:dyDescent="0.25">
      <c r="A158" s="39">
        <f t="shared" si="5"/>
        <v>153</v>
      </c>
      <c r="B158" s="42"/>
      <c r="C158" s="43">
        <v>13.3</v>
      </c>
      <c r="D158" s="21"/>
      <c r="E158" s="45">
        <f t="shared" si="6"/>
        <v>0.12563179999999999</v>
      </c>
    </row>
    <row r="159" spans="1:5" ht="15.75" x14ac:dyDescent="0.25">
      <c r="A159" s="39">
        <f t="shared" si="5"/>
        <v>154</v>
      </c>
      <c r="B159" s="42"/>
      <c r="C159" s="43">
        <v>16.100000000000001</v>
      </c>
      <c r="D159" s="21"/>
      <c r="E159" s="45">
        <f t="shared" si="6"/>
        <v>0.15208060000000001</v>
      </c>
    </row>
    <row r="160" spans="1:5" ht="15.75" x14ac:dyDescent="0.25">
      <c r="A160" s="39">
        <f t="shared" si="5"/>
        <v>155</v>
      </c>
      <c r="B160" s="42"/>
      <c r="C160" s="43">
        <v>15.4</v>
      </c>
      <c r="D160" s="21"/>
      <c r="E160" s="45">
        <f t="shared" si="6"/>
        <v>0.1454684</v>
      </c>
    </row>
    <row r="161" spans="1:5" ht="15.75" x14ac:dyDescent="0.25">
      <c r="A161" s="39">
        <f t="shared" si="5"/>
        <v>156</v>
      </c>
      <c r="B161" s="42"/>
      <c r="C161" s="43">
        <v>17.399999999999999</v>
      </c>
      <c r="D161" s="21"/>
      <c r="E161" s="45">
        <f t="shared" si="6"/>
        <v>0.16436039999999999</v>
      </c>
    </row>
    <row r="162" spans="1:5" ht="15.75" x14ac:dyDescent="0.25">
      <c r="A162" s="39">
        <f t="shared" si="5"/>
        <v>157</v>
      </c>
      <c r="B162" s="42"/>
      <c r="C162" s="43">
        <v>16</v>
      </c>
      <c r="D162" s="21"/>
      <c r="E162" s="45">
        <f t="shared" si="6"/>
        <v>0.15113599999999999</v>
      </c>
    </row>
    <row r="163" spans="1:5" ht="15.75" x14ac:dyDescent="0.25">
      <c r="A163" s="39">
        <f t="shared" si="5"/>
        <v>158</v>
      </c>
      <c r="B163" s="42"/>
      <c r="C163" s="43">
        <v>18.100000000000001</v>
      </c>
      <c r="D163" s="21"/>
      <c r="E163" s="45">
        <f t="shared" si="6"/>
        <v>0.1709726</v>
      </c>
    </row>
    <row r="164" spans="1:5" ht="15.75" x14ac:dyDescent="0.25">
      <c r="A164" s="39">
        <f t="shared" si="5"/>
        <v>159</v>
      </c>
      <c r="B164" s="42"/>
      <c r="C164" s="43">
        <v>19.600000000000001</v>
      </c>
      <c r="D164" s="21"/>
      <c r="E164" s="45">
        <f t="shared" si="6"/>
        <v>0.18514160000000002</v>
      </c>
    </row>
    <row r="165" spans="1:5" ht="15.75" x14ac:dyDescent="0.25">
      <c r="A165" s="39">
        <f t="shared" si="5"/>
        <v>160</v>
      </c>
      <c r="B165" s="42"/>
      <c r="C165" s="43">
        <v>16.5</v>
      </c>
      <c r="D165" s="21"/>
      <c r="E165" s="45">
        <f t="shared" si="6"/>
        <v>0.155859</v>
      </c>
    </row>
    <row r="166" spans="1:5" ht="15.75" x14ac:dyDescent="0.25">
      <c r="A166" s="39">
        <f t="shared" ref="A166:A173" si="7">1+A165</f>
        <v>161</v>
      </c>
      <c r="B166" s="42"/>
      <c r="C166" s="43">
        <v>17.600000000000001</v>
      </c>
      <c r="D166" s="21"/>
      <c r="E166" s="45">
        <f t="shared" si="6"/>
        <v>0.1662496</v>
      </c>
    </row>
    <row r="167" spans="1:5" ht="15.75" x14ac:dyDescent="0.25">
      <c r="A167" s="39">
        <f t="shared" si="7"/>
        <v>162</v>
      </c>
      <c r="B167" s="42"/>
      <c r="C167" s="43">
        <v>20</v>
      </c>
      <c r="D167" s="21"/>
      <c r="E167" s="45">
        <f t="shared" si="6"/>
        <v>0.18891999999999998</v>
      </c>
    </row>
    <row r="168" spans="1:5" ht="15.75" x14ac:dyDescent="0.25">
      <c r="A168" s="39">
        <f t="shared" si="7"/>
        <v>163</v>
      </c>
      <c r="B168" s="42"/>
      <c r="C168" s="43">
        <v>19.3</v>
      </c>
      <c r="D168" s="21"/>
      <c r="E168" s="45">
        <f t="shared" si="6"/>
        <v>0.18230779999999999</v>
      </c>
    </row>
    <row r="169" spans="1:5" ht="15.75" x14ac:dyDescent="0.25">
      <c r="A169" s="39">
        <f t="shared" si="7"/>
        <v>164</v>
      </c>
      <c r="B169" s="42"/>
      <c r="C169" s="43">
        <v>15.7</v>
      </c>
      <c r="D169" s="21"/>
      <c r="E169" s="45">
        <f t="shared" si="6"/>
        <v>0.1483022</v>
      </c>
    </row>
    <row r="170" spans="1:5" ht="15.75" x14ac:dyDescent="0.25">
      <c r="A170" s="39">
        <f t="shared" si="7"/>
        <v>165</v>
      </c>
      <c r="B170" s="38"/>
      <c r="C170" s="43">
        <v>18.600000000000001</v>
      </c>
      <c r="D170" s="21"/>
      <c r="E170" s="45">
        <f t="shared" si="6"/>
        <v>0.17569560000000001</v>
      </c>
    </row>
    <row r="171" spans="1:5" ht="15.75" x14ac:dyDescent="0.25">
      <c r="A171" s="39">
        <f t="shared" si="7"/>
        <v>166</v>
      </c>
      <c r="B171" s="42"/>
      <c r="C171" s="43">
        <v>16.100000000000001</v>
      </c>
      <c r="D171" s="21"/>
      <c r="E171" s="45">
        <f t="shared" si="6"/>
        <v>0.15208060000000001</v>
      </c>
    </row>
    <row r="172" spans="1:5" ht="15.75" x14ac:dyDescent="0.25">
      <c r="A172" s="39">
        <f t="shared" si="7"/>
        <v>167</v>
      </c>
      <c r="B172" s="42"/>
      <c r="C172" s="43">
        <v>17.2</v>
      </c>
      <c r="D172" s="21"/>
      <c r="E172" s="45">
        <f t="shared" si="6"/>
        <v>0.16247119999999998</v>
      </c>
    </row>
    <row r="173" spans="1:5" ht="28.5" customHeight="1" x14ac:dyDescent="0.25">
      <c r="A173" s="39">
        <f t="shared" si="7"/>
        <v>168</v>
      </c>
      <c r="B173" s="38"/>
      <c r="C173" s="43">
        <v>15.6</v>
      </c>
      <c r="D173" s="21"/>
      <c r="E173" s="45">
        <f t="shared" si="6"/>
        <v>0.14735759999999998</v>
      </c>
    </row>
    <row r="174" spans="1:5" ht="15.75" x14ac:dyDescent="0.25">
      <c r="A174" s="39">
        <f t="shared" ref="A174:A180" si="8">1+A173</f>
        <v>169</v>
      </c>
      <c r="B174" s="42"/>
      <c r="C174" s="43">
        <v>17.100000000000001</v>
      </c>
      <c r="D174" s="21"/>
      <c r="E174" s="45">
        <f t="shared" si="6"/>
        <v>0.16152659999999999</v>
      </c>
    </row>
    <row r="175" spans="1:5" ht="15.75" x14ac:dyDescent="0.25">
      <c r="A175" s="39">
        <f t="shared" si="8"/>
        <v>170</v>
      </c>
      <c r="B175" s="42"/>
      <c r="C175" s="43">
        <v>16.100000000000001</v>
      </c>
      <c r="D175" s="21"/>
      <c r="E175" s="45">
        <f t="shared" si="6"/>
        <v>0.15208060000000001</v>
      </c>
    </row>
    <row r="176" spans="1:5" ht="15.75" x14ac:dyDescent="0.25">
      <c r="A176" s="39">
        <f t="shared" si="8"/>
        <v>171</v>
      </c>
      <c r="B176" s="42"/>
      <c r="C176" s="43">
        <v>17.100000000000001</v>
      </c>
      <c r="D176" s="21"/>
      <c r="E176" s="45">
        <f t="shared" si="6"/>
        <v>0.16152659999999999</v>
      </c>
    </row>
    <row r="177" spans="1:5" ht="15.75" x14ac:dyDescent="0.25">
      <c r="A177" s="39">
        <f t="shared" si="8"/>
        <v>172</v>
      </c>
      <c r="B177" s="42"/>
      <c r="C177" s="43">
        <v>15.9</v>
      </c>
      <c r="D177" s="21"/>
      <c r="E177" s="45">
        <f t="shared" si="6"/>
        <v>0.1501914</v>
      </c>
    </row>
    <row r="178" spans="1:5" ht="15.75" x14ac:dyDescent="0.25">
      <c r="A178" s="39">
        <f t="shared" si="8"/>
        <v>173</v>
      </c>
      <c r="B178" s="42"/>
      <c r="C178" s="43">
        <v>17.100000000000001</v>
      </c>
      <c r="D178" s="21"/>
      <c r="E178" s="45">
        <f t="shared" si="6"/>
        <v>0.16152659999999999</v>
      </c>
    </row>
    <row r="179" spans="1:5" ht="15.75" x14ac:dyDescent="0.25">
      <c r="A179" s="39">
        <f t="shared" si="8"/>
        <v>174</v>
      </c>
      <c r="B179" s="42"/>
      <c r="C179" s="43">
        <v>15.8</v>
      </c>
      <c r="D179" s="21"/>
      <c r="E179" s="45">
        <f t="shared" si="6"/>
        <v>0.14924680000000001</v>
      </c>
    </row>
    <row r="180" spans="1:5" ht="15.75" x14ac:dyDescent="0.25">
      <c r="A180" s="39">
        <f t="shared" si="8"/>
        <v>175</v>
      </c>
      <c r="B180" s="42"/>
      <c r="C180" s="43">
        <v>17.5</v>
      </c>
      <c r="D180" s="21"/>
      <c r="E180" s="45">
        <f t="shared" si="6"/>
        <v>0.16530499999999998</v>
      </c>
    </row>
    <row r="181" spans="1:5" ht="15.75" x14ac:dyDescent="0.25">
      <c r="A181" s="39">
        <f t="shared" ref="A181:A188" si="9">1+A180</f>
        <v>176</v>
      </c>
      <c r="B181" s="42"/>
      <c r="C181" s="43">
        <v>15.8</v>
      </c>
      <c r="D181" s="21"/>
      <c r="E181" s="45">
        <f t="shared" si="6"/>
        <v>0.14924680000000001</v>
      </c>
    </row>
    <row r="182" spans="1:5" ht="15.75" x14ac:dyDescent="0.25">
      <c r="A182" s="39">
        <f t="shared" si="9"/>
        <v>177</v>
      </c>
      <c r="B182" s="42"/>
      <c r="C182" s="43">
        <v>16.3</v>
      </c>
      <c r="D182" s="21"/>
      <c r="E182" s="45">
        <f t="shared" si="6"/>
        <v>0.15396979999999999</v>
      </c>
    </row>
    <row r="183" spans="1:5" ht="15.75" x14ac:dyDescent="0.25">
      <c r="A183" s="39">
        <f t="shared" si="9"/>
        <v>178</v>
      </c>
      <c r="B183" s="42"/>
      <c r="C183" s="43">
        <v>16</v>
      </c>
      <c r="D183" s="21"/>
      <c r="E183" s="45">
        <f t="shared" si="6"/>
        <v>0.15113599999999999</v>
      </c>
    </row>
    <row r="184" spans="1:5" ht="15.75" x14ac:dyDescent="0.25">
      <c r="A184" s="39">
        <f t="shared" si="9"/>
        <v>179</v>
      </c>
      <c r="B184" s="42"/>
      <c r="C184" s="43">
        <v>15.3</v>
      </c>
      <c r="D184" s="21"/>
      <c r="E184" s="45">
        <f t="shared" si="6"/>
        <v>0.14452380000000001</v>
      </c>
    </row>
    <row r="185" spans="1:5" ht="15.75" x14ac:dyDescent="0.25">
      <c r="A185" s="39">
        <f t="shared" si="9"/>
        <v>180</v>
      </c>
      <c r="B185" s="42"/>
      <c r="C185" s="43">
        <v>15.3</v>
      </c>
      <c r="D185" s="21"/>
      <c r="E185" s="45">
        <f t="shared" si="6"/>
        <v>0.14452380000000001</v>
      </c>
    </row>
    <row r="186" spans="1:5" ht="15.75" x14ac:dyDescent="0.25">
      <c r="A186" s="39">
        <f t="shared" si="9"/>
        <v>181</v>
      </c>
      <c r="B186" s="42"/>
      <c r="C186" s="43">
        <v>16.5</v>
      </c>
      <c r="D186" s="21"/>
      <c r="E186" s="45">
        <f t="shared" si="6"/>
        <v>0.155859</v>
      </c>
    </row>
    <row r="187" spans="1:5" ht="15.75" x14ac:dyDescent="0.25">
      <c r="A187" s="39">
        <f t="shared" si="9"/>
        <v>182</v>
      </c>
      <c r="B187" s="42"/>
      <c r="C187" s="43">
        <v>15</v>
      </c>
      <c r="D187" s="21"/>
      <c r="E187" s="45">
        <f t="shared" si="6"/>
        <v>0.14168999999999998</v>
      </c>
    </row>
    <row r="188" spans="1:5" ht="15.75" x14ac:dyDescent="0.25">
      <c r="A188" s="39">
        <f t="shared" si="9"/>
        <v>183</v>
      </c>
      <c r="B188" s="42"/>
      <c r="C188" s="43">
        <v>17.100000000000001</v>
      </c>
      <c r="D188" s="21"/>
      <c r="E188" s="45">
        <f t="shared" si="6"/>
        <v>0.16152659999999999</v>
      </c>
    </row>
    <row r="189" spans="1:5" ht="15.75" x14ac:dyDescent="0.25">
      <c r="A189" s="39">
        <f>1+A188</f>
        <v>184</v>
      </c>
      <c r="B189" s="42"/>
      <c r="C189" s="43">
        <v>15.8</v>
      </c>
      <c r="D189" s="21"/>
      <c r="E189" s="45">
        <f t="shared" si="6"/>
        <v>0.14924680000000001</v>
      </c>
    </row>
    <row r="190" spans="1:5" ht="15.75" x14ac:dyDescent="0.25">
      <c r="A190" s="39">
        <f t="shared" ref="A190:A197" si="10">1+A189</f>
        <v>185</v>
      </c>
      <c r="B190" s="42"/>
      <c r="C190" s="43">
        <v>16.5</v>
      </c>
      <c r="D190" s="21"/>
      <c r="E190" s="45">
        <f t="shared" si="6"/>
        <v>0.155859</v>
      </c>
    </row>
    <row r="191" spans="1:5" ht="15.75" x14ac:dyDescent="0.25">
      <c r="A191" s="39">
        <f t="shared" si="10"/>
        <v>186</v>
      </c>
      <c r="B191" s="42"/>
      <c r="C191" s="43">
        <v>15.8</v>
      </c>
      <c r="D191" s="21"/>
      <c r="E191" s="45">
        <f t="shared" si="6"/>
        <v>0.14924680000000001</v>
      </c>
    </row>
    <row r="192" spans="1:5" ht="15.75" x14ac:dyDescent="0.25">
      <c r="A192" s="39">
        <f t="shared" si="10"/>
        <v>187</v>
      </c>
      <c r="B192" s="42"/>
      <c r="C192" s="43">
        <v>16</v>
      </c>
      <c r="D192" s="21"/>
      <c r="E192" s="45">
        <f t="shared" si="6"/>
        <v>0.15113599999999999</v>
      </c>
    </row>
    <row r="193" spans="1:5" ht="15.75" x14ac:dyDescent="0.25">
      <c r="A193" s="39">
        <f t="shared" si="10"/>
        <v>188</v>
      </c>
      <c r="B193" s="42"/>
      <c r="C193" s="43">
        <v>16.600000000000001</v>
      </c>
      <c r="D193" s="21"/>
      <c r="E193" s="45">
        <f t="shared" si="6"/>
        <v>0.15680360000000002</v>
      </c>
    </row>
    <row r="194" spans="1:5" ht="15.75" x14ac:dyDescent="0.25">
      <c r="A194" s="39">
        <f t="shared" si="10"/>
        <v>189</v>
      </c>
      <c r="B194" s="38"/>
      <c r="C194" s="43">
        <v>16.100000000000001</v>
      </c>
      <c r="D194" s="21"/>
      <c r="E194" s="45">
        <f t="shared" si="6"/>
        <v>0.15208060000000001</v>
      </c>
    </row>
    <row r="195" spans="1:5" ht="15.75" x14ac:dyDescent="0.25">
      <c r="A195" s="39">
        <f t="shared" si="10"/>
        <v>190</v>
      </c>
      <c r="B195" s="42"/>
      <c r="C195" s="43">
        <v>16.7</v>
      </c>
      <c r="D195" s="21"/>
      <c r="E195" s="45">
        <f t="shared" si="6"/>
        <v>0.15774819999999998</v>
      </c>
    </row>
    <row r="196" spans="1:5" ht="15.75" x14ac:dyDescent="0.25">
      <c r="A196" s="39">
        <f t="shared" si="10"/>
        <v>191</v>
      </c>
      <c r="B196" s="42"/>
      <c r="C196" s="43">
        <v>18.2</v>
      </c>
      <c r="D196" s="21"/>
      <c r="E196" s="45">
        <f t="shared" si="6"/>
        <v>0.17191719999999999</v>
      </c>
    </row>
    <row r="197" spans="1:5" ht="15.75" x14ac:dyDescent="0.25">
      <c r="A197" s="39">
        <f t="shared" si="10"/>
        <v>192</v>
      </c>
      <c r="B197" s="42"/>
      <c r="C197" s="43">
        <v>15.9</v>
      </c>
      <c r="D197" s="21"/>
      <c r="E197" s="45">
        <f t="shared" si="6"/>
        <v>0.1501914</v>
      </c>
    </row>
    <row r="198" spans="1:5" ht="15.75" x14ac:dyDescent="0.25">
      <c r="A198" s="39">
        <f>1+A197</f>
        <v>193</v>
      </c>
      <c r="B198" s="42"/>
      <c r="C198" s="43">
        <v>18.600000000000001</v>
      </c>
      <c r="D198" s="21"/>
      <c r="E198" s="45">
        <f t="shared" si="6"/>
        <v>0.17569560000000001</v>
      </c>
    </row>
    <row r="199" spans="1:5" ht="15.75" x14ac:dyDescent="0.25">
      <c r="A199" s="39">
        <f t="shared" ref="A199:A204" si="11">1+A198</f>
        <v>194</v>
      </c>
      <c r="B199" s="42"/>
      <c r="C199" s="43">
        <v>15.8</v>
      </c>
      <c r="D199" s="21"/>
      <c r="E199" s="45">
        <f t="shared" ref="E199:E205" si="12">C199*0.009446</f>
        <v>0.14924680000000001</v>
      </c>
    </row>
    <row r="200" spans="1:5" ht="15.75" x14ac:dyDescent="0.25">
      <c r="A200" s="39">
        <f t="shared" si="11"/>
        <v>195</v>
      </c>
      <c r="B200" s="42"/>
      <c r="C200" s="43">
        <v>17.399999999999999</v>
      </c>
      <c r="D200" s="21"/>
      <c r="E200" s="45">
        <f t="shared" si="12"/>
        <v>0.16436039999999999</v>
      </c>
    </row>
    <row r="201" spans="1:5" ht="15.75" x14ac:dyDescent="0.25">
      <c r="A201" s="39">
        <f t="shared" si="11"/>
        <v>196</v>
      </c>
      <c r="B201" s="42"/>
      <c r="C201" s="43">
        <v>15.7</v>
      </c>
      <c r="D201" s="21"/>
      <c r="E201" s="45">
        <f t="shared" si="12"/>
        <v>0.1483022</v>
      </c>
    </row>
    <row r="202" spans="1:5" ht="15.75" x14ac:dyDescent="0.25">
      <c r="A202" s="39">
        <f t="shared" si="11"/>
        <v>197</v>
      </c>
      <c r="B202" s="40"/>
      <c r="C202" s="43">
        <v>16.899999999999999</v>
      </c>
      <c r="D202" s="21"/>
      <c r="E202" s="45">
        <f t="shared" si="12"/>
        <v>0.15963739999999998</v>
      </c>
    </row>
    <row r="203" spans="1:5" ht="15.75" x14ac:dyDescent="0.25">
      <c r="A203" s="39">
        <f t="shared" si="11"/>
        <v>198</v>
      </c>
      <c r="B203" s="42"/>
      <c r="C203" s="43">
        <v>16.100000000000001</v>
      </c>
      <c r="D203" s="21"/>
      <c r="E203" s="45">
        <f t="shared" si="12"/>
        <v>0.15208060000000001</v>
      </c>
    </row>
    <row r="204" spans="1:5" ht="15.75" x14ac:dyDescent="0.25">
      <c r="A204" s="39">
        <f t="shared" si="11"/>
        <v>199</v>
      </c>
      <c r="B204" s="42"/>
      <c r="C204" s="43">
        <v>16.2</v>
      </c>
      <c r="D204" s="21"/>
      <c r="E204" s="45">
        <f t="shared" si="12"/>
        <v>0.15302519999999997</v>
      </c>
    </row>
    <row r="205" spans="1:5" ht="15.75" x14ac:dyDescent="0.25">
      <c r="A205" s="39">
        <f>1+A204</f>
        <v>200</v>
      </c>
      <c r="B205" s="42"/>
      <c r="C205" s="43">
        <v>19</v>
      </c>
      <c r="D205" s="21"/>
      <c r="E205" s="45">
        <f t="shared" si="12"/>
        <v>0.17947399999999999</v>
      </c>
    </row>
    <row r="206" spans="1:5" ht="112.5" x14ac:dyDescent="0.3">
      <c r="B206" s="56" t="s">
        <v>0</v>
      </c>
      <c r="C206" s="55">
        <f>SUM(C6:C205)</f>
        <v>3476.3000000000011</v>
      </c>
      <c r="E206" s="55">
        <f>SUM(E6:E205)</f>
        <v>32.837129800000007</v>
      </c>
    </row>
    <row r="209" spans="1:5" ht="157.5" x14ac:dyDescent="0.25">
      <c r="A209" s="3" t="s">
        <v>48</v>
      </c>
      <c r="B209" s="46" t="s">
        <v>49</v>
      </c>
      <c r="C209" s="2" t="s">
        <v>50</v>
      </c>
      <c r="D209" s="2" t="s">
        <v>51</v>
      </c>
      <c r="E209" s="2" t="s">
        <v>54</v>
      </c>
    </row>
    <row r="210" spans="1:5" ht="18.75" x14ac:dyDescent="0.3">
      <c r="A210" s="47">
        <v>1902719</v>
      </c>
      <c r="B210" s="48"/>
      <c r="C210" s="88">
        <v>162.72399999999999</v>
      </c>
      <c r="D210" s="88">
        <v>225.03700000000001</v>
      </c>
      <c r="E210" s="66">
        <f>D210-C210</f>
        <v>62.313000000000017</v>
      </c>
    </row>
    <row r="211" spans="1:5" ht="15.75" x14ac:dyDescent="0.25">
      <c r="A211" s="49"/>
      <c r="B211" s="50"/>
      <c r="C211" s="51"/>
      <c r="D211" s="51"/>
      <c r="E211" s="51"/>
    </row>
    <row r="212" spans="1:5" ht="20.25" customHeight="1" x14ac:dyDescent="0.3">
      <c r="A212" s="145" t="s">
        <v>55</v>
      </c>
      <c r="B212" s="145"/>
      <c r="C212" s="145"/>
      <c r="D212" s="145"/>
      <c r="E212" s="52">
        <f>C206</f>
        <v>3476.3000000000011</v>
      </c>
    </row>
    <row r="213" spans="1:5" ht="20.25" customHeight="1" x14ac:dyDescent="0.3">
      <c r="A213" s="145" t="s">
        <v>594</v>
      </c>
      <c r="B213" s="145"/>
      <c r="C213" s="145"/>
      <c r="D213" s="145"/>
      <c r="E213" s="52">
        <f>2983.1+137.6</f>
        <v>3120.7</v>
      </c>
    </row>
    <row r="214" spans="1:5" ht="42" customHeight="1" x14ac:dyDescent="0.3">
      <c r="A214" s="150" t="s">
        <v>52</v>
      </c>
      <c r="B214" s="150"/>
      <c r="C214" s="150"/>
      <c r="D214" s="150"/>
      <c r="E214" s="53">
        <f>E210/(E212+E213)</f>
        <v>9.4456571168713057E-3</v>
      </c>
    </row>
    <row r="215" spans="1:5" ht="28.5" customHeight="1" x14ac:dyDescent="0.3">
      <c r="A215" s="60" t="s">
        <v>572</v>
      </c>
      <c r="B215" s="60"/>
      <c r="C215" s="60"/>
      <c r="D215" s="60"/>
      <c r="E215" s="65">
        <v>2367.38</v>
      </c>
    </row>
    <row r="216" spans="1:5" ht="49.5" customHeight="1" x14ac:dyDescent="0.3">
      <c r="A216" s="151" t="s">
        <v>53</v>
      </c>
      <c r="B216" s="151"/>
      <c r="C216" s="151"/>
      <c r="D216" s="151"/>
      <c r="E216" s="54">
        <f>E214*E215</f>
        <v>22.361459745338792</v>
      </c>
    </row>
  </sheetData>
  <mergeCells count="5">
    <mergeCell ref="B2:E2"/>
    <mergeCell ref="A212:D212"/>
    <mergeCell ref="A214:D214"/>
    <mergeCell ref="A216:D216"/>
    <mergeCell ref="A213:D2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30" zoomScaleNormal="130" workbookViewId="0">
      <selection activeCell="A14" sqref="A14:XFD68"/>
    </sheetView>
  </sheetViews>
  <sheetFormatPr defaultRowHeight="12.75" x14ac:dyDescent="0.2"/>
  <cols>
    <col min="1" max="1" width="4.42578125" style="4" customWidth="1"/>
    <col min="2" max="2" width="13.28515625" style="4" customWidth="1"/>
    <col min="3" max="3" width="24.5703125" style="4" customWidth="1"/>
    <col min="4" max="4" width="8.5703125" style="4" customWidth="1"/>
    <col min="5" max="7" width="12" style="5" customWidth="1"/>
    <col min="8" max="8" width="12.7109375" style="4" customWidth="1"/>
    <col min="9" max="16384" width="9.140625" style="4"/>
  </cols>
  <sheetData>
    <row r="1" spans="1:7" ht="17.25" customHeight="1" x14ac:dyDescent="0.25">
      <c r="A1" s="138" t="s">
        <v>597</v>
      </c>
      <c r="B1" s="138"/>
      <c r="C1" s="138"/>
      <c r="D1" s="138"/>
      <c r="E1" s="138"/>
      <c r="F1" s="138"/>
      <c r="G1" s="138"/>
    </row>
    <row r="3" spans="1:7" ht="15.75" x14ac:dyDescent="0.25">
      <c r="A3" s="125" t="s">
        <v>606</v>
      </c>
    </row>
    <row r="4" spans="1:7" x14ac:dyDescent="0.2">
      <c r="A4" s="14">
        <v>1</v>
      </c>
      <c r="B4" s="11" t="s">
        <v>43</v>
      </c>
      <c r="C4" s="14" t="s">
        <v>605</v>
      </c>
      <c r="D4" s="12" t="s">
        <v>5</v>
      </c>
      <c r="E4" s="86">
        <v>421</v>
      </c>
      <c r="F4" s="86">
        <v>522</v>
      </c>
      <c r="G4" s="86">
        <f>(F4-E4)*20</f>
        <v>2020</v>
      </c>
    </row>
    <row r="5" spans="1:7" x14ac:dyDescent="0.2">
      <c r="A5" s="12">
        <v>2</v>
      </c>
      <c r="B5" s="15" t="s">
        <v>45</v>
      </c>
      <c r="C5" s="13" t="s">
        <v>605</v>
      </c>
      <c r="D5" s="14" t="s">
        <v>44</v>
      </c>
      <c r="E5" s="86">
        <v>302</v>
      </c>
      <c r="F5" s="86">
        <v>337</v>
      </c>
      <c r="G5" s="87">
        <f>(F5-E5)*15</f>
        <v>525</v>
      </c>
    </row>
    <row r="6" spans="1:7" x14ac:dyDescent="0.2">
      <c r="A6" s="10"/>
      <c r="B6" s="9"/>
      <c r="C6" s="10"/>
      <c r="D6" s="10"/>
      <c r="E6" s="123"/>
      <c r="F6" s="123"/>
      <c r="G6" s="123">
        <f>SUM(G4:G5)</f>
        <v>2545</v>
      </c>
    </row>
    <row r="7" spans="1:7" x14ac:dyDescent="0.2">
      <c r="A7" s="10"/>
      <c r="B7" s="9"/>
      <c r="C7" s="10" t="s">
        <v>607</v>
      </c>
      <c r="D7" s="10"/>
      <c r="E7" s="123"/>
      <c r="F7" s="123"/>
      <c r="G7" s="123">
        <v>3476</v>
      </c>
    </row>
    <row r="8" spans="1:7" ht="15.75" x14ac:dyDescent="0.25">
      <c r="A8" s="10"/>
      <c r="B8" s="9"/>
      <c r="C8" s="10" t="s">
        <v>608</v>
      </c>
      <c r="D8" s="10"/>
      <c r="E8" s="123"/>
      <c r="F8" s="123"/>
      <c r="G8" s="124">
        <f>G6/G7</f>
        <v>0.73216340621403908</v>
      </c>
    </row>
    <row r="10" spans="1:7" x14ac:dyDescent="0.2">
      <c r="A10" s="7" t="s">
        <v>46</v>
      </c>
      <c r="B10" s="7"/>
      <c r="C10" s="7"/>
    </row>
    <row r="11" spans="1:7" x14ac:dyDescent="0.2">
      <c r="A11" s="8" t="s">
        <v>4</v>
      </c>
      <c r="B11" s="8" t="s">
        <v>3</v>
      </c>
      <c r="C11" s="7"/>
    </row>
    <row r="12" spans="1:7" x14ac:dyDescent="0.2">
      <c r="A12" s="7" t="s">
        <v>2</v>
      </c>
      <c r="B12" s="6"/>
      <c r="C12" s="6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8" sqref="AM8:AR8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55" t="s">
        <v>601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</row>
    <row r="2" spans="1:61" x14ac:dyDescent="0.25">
      <c r="A2" s="156" t="s">
        <v>28</v>
      </c>
      <c r="B2" s="156"/>
      <c r="C2" s="156"/>
      <c r="D2" s="156" t="s">
        <v>27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6" t="s">
        <v>26</v>
      </c>
      <c r="V2" s="157"/>
      <c r="W2" s="157"/>
      <c r="X2" s="157"/>
      <c r="Y2" s="156" t="s">
        <v>25</v>
      </c>
      <c r="Z2" s="157"/>
      <c r="AA2" s="157"/>
      <c r="AB2" s="157"/>
      <c r="AC2" s="157"/>
      <c r="AD2" s="157"/>
      <c r="AE2" s="157"/>
      <c r="AF2" s="157"/>
      <c r="AG2" s="154" t="s">
        <v>24</v>
      </c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</row>
    <row r="3" spans="1:61" x14ac:dyDescent="0.25">
      <c r="A3" s="159" t="s">
        <v>23</v>
      </c>
      <c r="B3" s="159"/>
      <c r="C3" s="159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59" t="s">
        <v>22</v>
      </c>
      <c r="V3" s="160"/>
      <c r="W3" s="160"/>
      <c r="X3" s="160"/>
      <c r="Y3" s="159" t="s">
        <v>21</v>
      </c>
      <c r="Z3" s="160"/>
      <c r="AA3" s="160"/>
      <c r="AB3" s="160"/>
      <c r="AC3" s="160"/>
      <c r="AD3" s="160"/>
      <c r="AE3" s="160"/>
      <c r="AF3" s="160"/>
      <c r="AG3" s="152" t="s">
        <v>20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61" t="s">
        <v>19</v>
      </c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57"/>
    </row>
    <row r="4" spans="1:61" x14ac:dyDescent="0.25">
      <c r="A4" s="18"/>
      <c r="B4" s="17"/>
      <c r="C4" s="16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6"/>
      <c r="U4" s="18"/>
      <c r="V4" s="17"/>
      <c r="W4" s="17"/>
      <c r="X4" s="16"/>
      <c r="Y4" s="152" t="s">
        <v>18</v>
      </c>
      <c r="Z4" s="153"/>
      <c r="AA4" s="153"/>
      <c r="AB4" s="153"/>
      <c r="AC4" s="153"/>
      <c r="AD4" s="153"/>
      <c r="AE4" s="153"/>
      <c r="AF4" s="153"/>
      <c r="AG4" s="154" t="s">
        <v>17</v>
      </c>
      <c r="AH4" s="154"/>
      <c r="AI4" s="154"/>
      <c r="AJ4" s="154"/>
      <c r="AK4" s="154"/>
      <c r="AL4" s="154"/>
      <c r="AM4" s="154" t="s">
        <v>16</v>
      </c>
      <c r="AN4" s="154"/>
      <c r="AO4" s="154"/>
      <c r="AP4" s="154"/>
      <c r="AQ4" s="154"/>
      <c r="AR4" s="154"/>
      <c r="AS4" s="18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6"/>
    </row>
    <row r="5" spans="1:61" ht="15.75" x14ac:dyDescent="0.25">
      <c r="A5" s="164" t="s">
        <v>15</v>
      </c>
      <c r="B5" s="164"/>
      <c r="C5" s="164"/>
      <c r="D5" s="169" t="s">
        <v>565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6" t="s">
        <v>14</v>
      </c>
      <c r="V5" s="166"/>
      <c r="W5" s="166"/>
      <c r="X5" s="166"/>
      <c r="Y5" s="166">
        <v>1943.8320000000001</v>
      </c>
      <c r="Z5" s="166"/>
      <c r="AA5" s="166"/>
      <c r="AB5" s="166"/>
      <c r="AC5" s="166"/>
      <c r="AD5" s="166"/>
      <c r="AE5" s="166"/>
      <c r="AF5" s="166"/>
      <c r="AG5" s="170">
        <v>624.20000000000005</v>
      </c>
      <c r="AH5" s="170"/>
      <c r="AI5" s="170"/>
      <c r="AJ5" s="170"/>
      <c r="AK5" s="170"/>
      <c r="AL5" s="170"/>
      <c r="AM5" s="166"/>
      <c r="AN5" s="166"/>
      <c r="AO5" s="166"/>
      <c r="AP5" s="166"/>
      <c r="AQ5" s="166"/>
      <c r="AR5" s="166"/>
      <c r="AS5" s="163">
        <v>110.58</v>
      </c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</row>
    <row r="6" spans="1:61" ht="15.75" x14ac:dyDescent="0.25">
      <c r="A6" s="164" t="s">
        <v>12</v>
      </c>
      <c r="B6" s="164"/>
      <c r="C6" s="164"/>
      <c r="D6" s="165" t="s">
        <v>602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 t="s">
        <v>14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7">
        <v>0</v>
      </c>
      <c r="AH6" s="167"/>
      <c r="AI6" s="167"/>
      <c r="AJ6" s="167"/>
      <c r="AK6" s="167"/>
      <c r="AL6" s="167"/>
      <c r="AM6" s="168">
        <v>0</v>
      </c>
      <c r="AN6" s="168"/>
      <c r="AO6" s="168"/>
      <c r="AP6" s="168"/>
      <c r="AQ6" s="168"/>
      <c r="AR6" s="168"/>
      <c r="AS6" s="168">
        <v>56.5</v>
      </c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</row>
    <row r="7" spans="1:61" ht="15.75" x14ac:dyDescent="0.25">
      <c r="A7" s="164" t="s">
        <v>12</v>
      </c>
      <c r="B7" s="164"/>
      <c r="C7" s="164"/>
      <c r="D7" s="169" t="s">
        <v>13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6" t="s">
        <v>10</v>
      </c>
      <c r="V7" s="166"/>
      <c r="W7" s="166"/>
      <c r="X7" s="166"/>
      <c r="Y7" s="171"/>
      <c r="Z7" s="166"/>
      <c r="AA7" s="166"/>
      <c r="AB7" s="166"/>
      <c r="AC7" s="166"/>
      <c r="AD7" s="166"/>
      <c r="AE7" s="166"/>
      <c r="AF7" s="166"/>
      <c r="AG7" s="167">
        <v>590</v>
      </c>
      <c r="AH7" s="167"/>
      <c r="AI7" s="167"/>
      <c r="AJ7" s="167"/>
      <c r="AK7" s="167"/>
      <c r="AL7" s="167"/>
      <c r="AM7" s="168">
        <v>0</v>
      </c>
      <c r="AN7" s="168"/>
      <c r="AO7" s="168"/>
      <c r="AP7" s="168"/>
      <c r="AQ7" s="168"/>
      <c r="AR7" s="168"/>
      <c r="AS7" s="168">
        <v>56.5</v>
      </c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</row>
    <row r="8" spans="1:61" ht="15.75" x14ac:dyDescent="0.25">
      <c r="A8" s="164" t="s">
        <v>12</v>
      </c>
      <c r="B8" s="164"/>
      <c r="C8" s="164"/>
      <c r="D8" s="169" t="s">
        <v>11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6" t="s">
        <v>10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>
        <f>AG6+AG7</f>
        <v>590</v>
      </c>
      <c r="AH8" s="167"/>
      <c r="AI8" s="167"/>
      <c r="AJ8" s="167"/>
      <c r="AK8" s="167"/>
      <c r="AL8" s="167"/>
      <c r="AM8" s="168">
        <f>AM6+AM7</f>
        <v>0</v>
      </c>
      <c r="AN8" s="168"/>
      <c r="AO8" s="168"/>
      <c r="AP8" s="168"/>
      <c r="AQ8" s="168"/>
      <c r="AR8" s="168"/>
      <c r="AS8" s="170">
        <f>AS6+AS7</f>
        <v>113</v>
      </c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</row>
    <row r="9" spans="1:61" ht="15.75" x14ac:dyDescent="0.25">
      <c r="A9" s="164" t="s">
        <v>9</v>
      </c>
      <c r="B9" s="164"/>
      <c r="C9" s="164"/>
      <c r="D9" s="169" t="s">
        <v>8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6" t="s">
        <v>7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>
        <v>27580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70">
        <v>26091.3</v>
      </c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0" sqref="F20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22"/>
      <c r="B1" s="173"/>
      <c r="C1" s="173"/>
      <c r="D1" s="173"/>
      <c r="E1" s="173"/>
      <c r="F1" s="173"/>
      <c r="G1" s="23"/>
      <c r="H1" s="24"/>
      <c r="I1" s="24"/>
    </row>
    <row r="2" spans="1:9" ht="18.75" x14ac:dyDescent="0.3">
      <c r="A2" s="22"/>
      <c r="B2" s="174" t="s">
        <v>603</v>
      </c>
      <c r="C2" s="174"/>
      <c r="D2" s="174"/>
      <c r="E2" s="174"/>
      <c r="F2" s="174"/>
      <c r="G2" s="174"/>
      <c r="H2" s="174"/>
      <c r="I2" s="174"/>
    </row>
    <row r="3" spans="1:9" ht="18.75" x14ac:dyDescent="0.3">
      <c r="A3" s="22"/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175" t="s">
        <v>30</v>
      </c>
      <c r="B4" s="175"/>
      <c r="C4" s="175"/>
      <c r="D4" s="175"/>
      <c r="E4" s="26" t="s">
        <v>31</v>
      </c>
      <c r="F4" s="26" t="s">
        <v>32</v>
      </c>
      <c r="G4" s="26" t="s">
        <v>33</v>
      </c>
      <c r="H4" s="35" t="s">
        <v>34</v>
      </c>
      <c r="I4" s="27" t="s">
        <v>35</v>
      </c>
    </row>
    <row r="5" spans="1:9" ht="15.75" x14ac:dyDescent="0.25">
      <c r="A5" s="176" t="s">
        <v>29</v>
      </c>
      <c r="B5" s="176"/>
      <c r="C5" s="176"/>
      <c r="D5" s="176"/>
      <c r="E5" s="28">
        <v>30879.3</v>
      </c>
      <c r="F5" s="29">
        <v>866.1</v>
      </c>
      <c r="G5" s="29">
        <v>33.46</v>
      </c>
      <c r="H5" s="31">
        <f>F5*G5</f>
        <v>28979.706000000002</v>
      </c>
      <c r="I5" s="33">
        <f>H5/E5</f>
        <v>0.93848325577328506</v>
      </c>
    </row>
    <row r="6" spans="1:9" ht="20.25" x14ac:dyDescent="0.3">
      <c r="A6" s="172" t="s">
        <v>36</v>
      </c>
      <c r="B6" s="172"/>
      <c r="C6" s="172"/>
      <c r="D6" s="172"/>
      <c r="E6" s="30"/>
      <c r="F6" s="28"/>
      <c r="G6" s="28"/>
      <c r="H6" s="32">
        <f>SUM(H5:H5)</f>
        <v>28979.706000000002</v>
      </c>
      <c r="I6" s="34">
        <f>SUM(I5:I5)</f>
        <v>0.93848325577328506</v>
      </c>
    </row>
    <row r="7" spans="1:9" ht="18.75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9" ht="18.75" x14ac:dyDescent="0.3">
      <c r="A8" s="22"/>
      <c r="B8" s="23"/>
      <c r="C8" s="22"/>
      <c r="D8" s="25"/>
      <c r="E8" s="22"/>
      <c r="F8" s="22"/>
      <c r="G8" s="22"/>
      <c r="H8" s="22"/>
      <c r="I8" s="22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ТЭ МЖД</vt:lpstr>
      <vt:lpstr>ТЭ паркинг</vt:lpstr>
      <vt:lpstr>ЭЭ паркинг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2021-03-10T06:16:03Z</dcterms:modified>
</cp:coreProperties>
</file>